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roitauvelo/ADAV actions/comptages/ lignes de comptage/Lille/Lille-bdLiberte_rNationale/"/>
    </mc:Choice>
  </mc:AlternateContent>
  <xr:revisionPtr revIDLastSave="0" documentId="13_ncr:1_{B8664EA1-8F35-2448-B477-BE7985FFBBF1}" xr6:coauthVersionLast="36" xr6:coauthVersionMax="36" xr10:uidLastSave="{00000000-0000-0000-0000-000000000000}"/>
  <bookViews>
    <workbookView xWindow="0" yWindow="460" windowWidth="21620" windowHeight="16060" tabRatio="602" xr2:uid="{00000000-000D-0000-FFFF-FFFF00000000}"/>
  </bookViews>
  <sheets>
    <sheet name="graph aménagements sans jsv" sheetId="50" r:id="rId1"/>
  </sheets>
  <definedNames>
    <definedName name="_xlnm.Print_Area" localSheetId="0">'graph aménagements sans jsv'!$A$210:$C$250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7" i="50" l="1"/>
  <c r="J197" i="50"/>
  <c r="I197" i="50"/>
  <c r="H196" i="50" l="1"/>
  <c r="E196" i="50"/>
  <c r="J196" i="50"/>
  <c r="I196" i="50"/>
  <c r="H195" i="50" l="1"/>
  <c r="E195" i="50"/>
  <c r="J195" i="50"/>
  <c r="I195" i="50"/>
  <c r="H194" i="50"/>
  <c r="E194" i="50"/>
  <c r="J194" i="50"/>
  <c r="I194" i="50"/>
  <c r="H203" i="50"/>
  <c r="E203" i="50"/>
  <c r="H202" i="50"/>
  <c r="E202" i="50"/>
  <c r="E201" i="50"/>
  <c r="H201" i="50"/>
  <c r="I184" i="50"/>
  <c r="I185" i="50"/>
  <c r="I186" i="50"/>
  <c r="I187" i="50"/>
  <c r="I188" i="50"/>
  <c r="I189" i="50"/>
  <c r="I190" i="50"/>
  <c r="I191" i="50"/>
  <c r="I192" i="50"/>
  <c r="I193" i="50"/>
  <c r="I181" i="50"/>
  <c r="I182" i="50"/>
  <c r="I183" i="50"/>
  <c r="H193" i="50"/>
  <c r="E193" i="50"/>
  <c r="J193" i="50"/>
  <c r="H192" i="50"/>
  <c r="E192" i="50"/>
  <c r="J192" i="50"/>
  <c r="H191" i="50"/>
  <c r="E191" i="50"/>
  <c r="J191" i="50"/>
  <c r="H189" i="50"/>
  <c r="E189" i="50"/>
  <c r="J189" i="50"/>
  <c r="H190" i="50"/>
  <c r="E190" i="50"/>
  <c r="J190" i="50"/>
  <c r="H188" i="50"/>
  <c r="E188" i="50"/>
  <c r="J188" i="50"/>
  <c r="H187" i="50"/>
  <c r="E187" i="50"/>
  <c r="J187" i="50"/>
  <c r="H186" i="50"/>
  <c r="E186" i="50"/>
  <c r="J186" i="50"/>
  <c r="H185" i="50"/>
  <c r="E185" i="50"/>
  <c r="J185" i="50"/>
  <c r="E184" i="50"/>
  <c r="J184" i="50"/>
  <c r="H183" i="50"/>
  <c r="H124" i="50"/>
  <c r="H125" i="50"/>
  <c r="H126" i="50"/>
  <c r="H127" i="50"/>
  <c r="H128" i="50"/>
  <c r="H131" i="50"/>
  <c r="H132" i="50"/>
  <c r="H133" i="50"/>
  <c r="H134" i="50"/>
  <c r="H135" i="50"/>
  <c r="H136" i="50"/>
  <c r="H137" i="50"/>
  <c r="H138" i="50"/>
  <c r="H139" i="50"/>
  <c r="H140" i="50"/>
  <c r="H141" i="50"/>
  <c r="H142" i="50"/>
  <c r="H143" i="50"/>
  <c r="H144" i="50"/>
  <c r="H145" i="50"/>
  <c r="H146" i="50"/>
  <c r="H147" i="50"/>
  <c r="H148" i="50"/>
  <c r="H149" i="50"/>
  <c r="H150" i="50"/>
  <c r="H151" i="50"/>
  <c r="H152" i="50"/>
  <c r="H153" i="50"/>
  <c r="H154" i="50"/>
  <c r="H155" i="50"/>
  <c r="H156" i="50"/>
  <c r="H157" i="50"/>
  <c r="H158" i="50"/>
  <c r="H159" i="50"/>
  <c r="H160" i="50"/>
  <c r="H161" i="50"/>
  <c r="H162" i="50"/>
  <c r="H163" i="50"/>
  <c r="H164" i="50"/>
  <c r="H165" i="50"/>
  <c r="H166" i="50"/>
  <c r="H167" i="50"/>
  <c r="H168" i="50"/>
  <c r="H169" i="50"/>
  <c r="H170" i="50"/>
  <c r="H171" i="50"/>
  <c r="H172" i="50"/>
  <c r="H173" i="50"/>
  <c r="H174" i="50"/>
  <c r="H175" i="50"/>
  <c r="H176" i="50"/>
  <c r="H177" i="50"/>
  <c r="H178" i="50"/>
  <c r="H179" i="50"/>
  <c r="H180" i="50"/>
  <c r="H181" i="50"/>
  <c r="H182" i="50"/>
  <c r="E183" i="50"/>
  <c r="J183" i="50"/>
  <c r="E182" i="50"/>
  <c r="J182" i="50"/>
  <c r="C260" i="50"/>
  <c r="B260" i="50"/>
  <c r="C259" i="50"/>
  <c r="B259" i="50"/>
  <c r="C258" i="50"/>
  <c r="B258" i="50"/>
  <c r="C257" i="50"/>
  <c r="B257" i="50"/>
  <c r="C230" i="50"/>
  <c r="E230" i="50" s="1"/>
  <c r="C229" i="50"/>
  <c r="E229" i="50" s="1"/>
  <c r="B230" i="50"/>
  <c r="D230" i="50" s="1"/>
  <c r="B229" i="50"/>
  <c r="C228" i="50"/>
  <c r="B228" i="50"/>
  <c r="D229" i="50"/>
  <c r="C227" i="50"/>
  <c r="E227" i="50" s="1"/>
  <c r="B227" i="50"/>
  <c r="D228" i="50" s="1"/>
  <c r="H129" i="50"/>
  <c r="H130" i="50"/>
  <c r="E181" i="50"/>
  <c r="J181" i="50"/>
  <c r="E180" i="50"/>
  <c r="J180" i="50"/>
  <c r="I180" i="50"/>
  <c r="E179" i="50"/>
  <c r="J179" i="50"/>
  <c r="I179" i="50"/>
  <c r="E178" i="50"/>
  <c r="J178" i="50"/>
  <c r="I178" i="50"/>
  <c r="E177" i="50"/>
  <c r="J177" i="50"/>
  <c r="I177" i="50"/>
  <c r="E176" i="50"/>
  <c r="J176" i="50"/>
  <c r="I176" i="50"/>
  <c r="E175" i="50"/>
  <c r="J175" i="50"/>
  <c r="I175" i="50"/>
  <c r="E174" i="50"/>
  <c r="J174" i="50"/>
  <c r="I174" i="50"/>
  <c r="E173" i="50"/>
  <c r="J173" i="50"/>
  <c r="I173" i="50"/>
  <c r="E172" i="50"/>
  <c r="J172" i="50"/>
  <c r="I172" i="50"/>
  <c r="E171" i="50"/>
  <c r="J171" i="50"/>
  <c r="I171" i="50"/>
  <c r="E169" i="50"/>
  <c r="J169" i="50"/>
  <c r="I169" i="50"/>
  <c r="E168" i="50"/>
  <c r="J168" i="50"/>
  <c r="I168" i="50"/>
  <c r="E167" i="50"/>
  <c r="J167" i="50"/>
  <c r="I167" i="50"/>
  <c r="E166" i="50"/>
  <c r="J166" i="50"/>
  <c r="I166" i="50"/>
  <c r="E165" i="50"/>
  <c r="J165" i="50"/>
  <c r="I165" i="50"/>
  <c r="E164" i="50"/>
  <c r="J164" i="50"/>
  <c r="I164" i="50"/>
  <c r="E163" i="50"/>
  <c r="J163" i="50"/>
  <c r="I163" i="50"/>
  <c r="E162" i="50"/>
  <c r="J162" i="50"/>
  <c r="I162" i="50"/>
  <c r="E161" i="50"/>
  <c r="J161" i="50"/>
  <c r="I161" i="50"/>
  <c r="E160" i="50"/>
  <c r="J160" i="50"/>
  <c r="I160" i="50"/>
  <c r="E159" i="50"/>
  <c r="J159" i="50"/>
  <c r="I159" i="50"/>
  <c r="E158" i="50"/>
  <c r="J158" i="50"/>
  <c r="I158" i="50"/>
  <c r="E157" i="50"/>
  <c r="J157" i="50"/>
  <c r="I157" i="50"/>
  <c r="E156" i="50"/>
  <c r="I156" i="50"/>
  <c r="J156" i="50"/>
  <c r="E155" i="50"/>
  <c r="J155" i="50"/>
  <c r="I155" i="50"/>
  <c r="E154" i="50"/>
  <c r="J154" i="50"/>
  <c r="I154" i="50"/>
  <c r="E153" i="50"/>
  <c r="J153" i="50"/>
  <c r="I153" i="50"/>
  <c r="E152" i="50"/>
  <c r="J152" i="50"/>
  <c r="I152" i="50"/>
  <c r="E151" i="50"/>
  <c r="J151" i="50"/>
  <c r="I151" i="50"/>
  <c r="C256" i="50"/>
  <c r="B256" i="50"/>
  <c r="C255" i="50"/>
  <c r="B255" i="50"/>
  <c r="C226" i="50"/>
  <c r="E226" i="50" s="1"/>
  <c r="B226" i="50"/>
  <c r="C225" i="50"/>
  <c r="B225" i="50"/>
  <c r="D225" i="50" s="1"/>
  <c r="E150" i="50"/>
  <c r="J150" i="50"/>
  <c r="I150" i="50"/>
  <c r="E149" i="50"/>
  <c r="I149" i="50"/>
  <c r="J149" i="50"/>
  <c r="E148" i="50"/>
  <c r="J148" i="50"/>
  <c r="I148" i="50"/>
  <c r="E147" i="50"/>
  <c r="J147" i="50"/>
  <c r="I147" i="50"/>
  <c r="E146" i="50"/>
  <c r="I146" i="50"/>
  <c r="J146" i="50"/>
  <c r="E145" i="50"/>
  <c r="J145" i="50"/>
  <c r="I145" i="50"/>
  <c r="E144" i="50"/>
  <c r="J144" i="50"/>
  <c r="I144" i="50"/>
  <c r="E143" i="50"/>
  <c r="J143" i="50"/>
  <c r="I143" i="50"/>
  <c r="E142" i="50"/>
  <c r="J142" i="50"/>
  <c r="I142" i="50"/>
  <c r="E141" i="50"/>
  <c r="I141" i="50"/>
  <c r="J141" i="50"/>
  <c r="E140" i="50"/>
  <c r="J140" i="50"/>
  <c r="I140" i="50"/>
  <c r="E139" i="50"/>
  <c r="I139" i="50"/>
  <c r="J139" i="50"/>
  <c r="E138" i="50"/>
  <c r="J138" i="50"/>
  <c r="I138" i="50"/>
  <c r="E137" i="50"/>
  <c r="I137" i="50"/>
  <c r="J137" i="50"/>
  <c r="E136" i="50"/>
  <c r="J136" i="50"/>
  <c r="I136" i="50"/>
  <c r="C265" i="50"/>
  <c r="B265" i="50"/>
  <c r="E135" i="50"/>
  <c r="J135" i="50"/>
  <c r="I135" i="50"/>
  <c r="E134" i="50"/>
  <c r="J134" i="50"/>
  <c r="I134" i="50"/>
  <c r="E133" i="50"/>
  <c r="J133" i="50"/>
  <c r="I133" i="50"/>
  <c r="E130" i="50"/>
  <c r="J130" i="50"/>
  <c r="I130" i="50"/>
  <c r="J131" i="50"/>
  <c r="J132" i="50"/>
  <c r="I131" i="50"/>
  <c r="I132" i="50"/>
  <c r="E132" i="50"/>
  <c r="E131" i="50"/>
  <c r="J129" i="50"/>
  <c r="J128" i="50"/>
  <c r="J127" i="50"/>
  <c r="J126" i="50"/>
  <c r="J125" i="50"/>
  <c r="J124" i="50"/>
  <c r="J123" i="50"/>
  <c r="J122" i="50"/>
  <c r="J121" i="50"/>
  <c r="J120" i="50"/>
  <c r="J119" i="50"/>
  <c r="J118" i="50"/>
  <c r="J117" i="50"/>
  <c r="I129" i="50"/>
  <c r="I128" i="50"/>
  <c r="I127" i="50"/>
  <c r="I126" i="50"/>
  <c r="I125" i="50"/>
  <c r="I124" i="50"/>
  <c r="I123" i="50"/>
  <c r="I122" i="50"/>
  <c r="I121" i="50"/>
  <c r="I120" i="50"/>
  <c r="I119" i="50"/>
  <c r="I118" i="50"/>
  <c r="I117" i="50"/>
  <c r="C254" i="50"/>
  <c r="B254" i="50"/>
  <c r="C224" i="50"/>
  <c r="E225" i="50"/>
  <c r="B224" i="50"/>
  <c r="E129" i="50"/>
  <c r="E128" i="50"/>
  <c r="E127" i="50"/>
  <c r="E126" i="50"/>
  <c r="E125" i="50"/>
  <c r="C264" i="50"/>
  <c r="C253" i="50"/>
  <c r="B264" i="50"/>
  <c r="B253" i="50"/>
  <c r="C223" i="50"/>
  <c r="B223" i="50"/>
  <c r="C222" i="50"/>
  <c r="B222" i="50"/>
  <c r="D222" i="50" s="1"/>
  <c r="B221" i="50"/>
  <c r="D221" i="50" s="1"/>
  <c r="C221" i="50"/>
  <c r="C220" i="50"/>
  <c r="E220" i="50" s="1"/>
  <c r="B220" i="50"/>
  <c r="B219" i="50"/>
  <c r="D220" i="50"/>
  <c r="C219" i="50"/>
  <c r="C218" i="50"/>
  <c r="E218" i="50" s="1"/>
  <c r="B218" i="50"/>
  <c r="B217" i="50"/>
  <c r="D218" i="50"/>
  <c r="C217" i="50"/>
  <c r="C216" i="50"/>
  <c r="B216" i="50"/>
  <c r="B215" i="50"/>
  <c r="D216" i="50"/>
  <c r="C215" i="50"/>
  <c r="C214" i="50"/>
  <c r="B214" i="50"/>
  <c r="D214" i="50" s="1"/>
  <c r="C213" i="50"/>
  <c r="B213" i="50"/>
  <c r="C252" i="50"/>
  <c r="B252" i="50"/>
  <c r="E119" i="50"/>
  <c r="E118" i="50"/>
  <c r="E117" i="50"/>
  <c r="E124" i="50"/>
  <c r="E123" i="50"/>
  <c r="E122" i="50"/>
  <c r="E121" i="50"/>
  <c r="E120" i="50"/>
  <c r="E116" i="50"/>
  <c r="E115" i="50"/>
  <c r="E114" i="50"/>
  <c r="E3" i="50"/>
  <c r="E4" i="50"/>
  <c r="E5" i="50"/>
  <c r="E6" i="50"/>
  <c r="E7" i="50"/>
  <c r="E8" i="50"/>
  <c r="E9" i="50"/>
  <c r="E10" i="50"/>
  <c r="E11" i="50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E103" i="50"/>
  <c r="E104" i="50"/>
  <c r="E105" i="50"/>
  <c r="E106" i="50"/>
  <c r="E107" i="50"/>
  <c r="E108" i="50"/>
  <c r="E109" i="50"/>
  <c r="E110" i="50"/>
  <c r="E111" i="50"/>
  <c r="E112" i="50"/>
  <c r="E113" i="50"/>
  <c r="B210" i="50"/>
  <c r="B241" i="50" s="1"/>
  <c r="C210" i="50"/>
  <c r="C238" i="50"/>
  <c r="D210" i="50"/>
  <c r="B211" i="50"/>
  <c r="C211" i="50"/>
  <c r="C242" i="50" s="1"/>
  <c r="D211" i="50"/>
  <c r="B238" i="50"/>
  <c r="B243" i="50"/>
  <c r="C243" i="50"/>
  <c r="B244" i="50"/>
  <c r="C244" i="50"/>
  <c r="B245" i="50"/>
  <c r="C245" i="50"/>
  <c r="B246" i="50"/>
  <c r="C246" i="50"/>
  <c r="B247" i="50"/>
  <c r="C247" i="50"/>
  <c r="B248" i="50"/>
  <c r="C248" i="50"/>
  <c r="B249" i="50"/>
  <c r="C249" i="50"/>
  <c r="B250" i="50"/>
  <c r="C250" i="50"/>
  <c r="B251" i="50"/>
  <c r="C251" i="50"/>
  <c r="E214" i="50"/>
  <c r="E215" i="50"/>
  <c r="E216" i="50"/>
  <c r="E217" i="50"/>
  <c r="E219" i="50"/>
  <c r="E222" i="50"/>
  <c r="E223" i="50"/>
  <c r="D217" i="50"/>
  <c r="D219" i="50"/>
  <c r="D223" i="50"/>
  <c r="D224" i="50"/>
  <c r="E224" i="50"/>
  <c r="E228" i="50" l="1"/>
  <c r="H199" i="50"/>
  <c r="D227" i="50"/>
  <c r="E211" i="50"/>
  <c r="C234" i="50"/>
  <c r="E221" i="50"/>
  <c r="D226" i="50"/>
  <c r="B242" i="50"/>
  <c r="E210" i="50"/>
  <c r="D215" i="50"/>
  <c r="C241" i="50"/>
  <c r="B234" i="50"/>
</calcChain>
</file>

<file path=xl/sharedStrings.xml><?xml version="1.0" encoding="utf-8"?>
<sst xmlns="http://schemas.openxmlformats.org/spreadsheetml/2006/main" count="87" uniqueCount="75">
  <si>
    <t>,</t>
  </si>
  <si>
    <t>augmentation depuis aménagements</t>
  </si>
  <si>
    <t>vacances</t>
  </si>
  <si>
    <t>1h</t>
  </si>
  <si>
    <t>1 h vacances</t>
  </si>
  <si>
    <t>1 h - 2 couloirs</t>
  </si>
  <si>
    <t>circulation auto HPS semaine 1999</t>
  </si>
  <si>
    <t>rue Nationale</t>
  </si>
  <si>
    <t xml:space="preserve">         lieu                  date</t>
  </si>
  <si>
    <t>bd de la Liberté</t>
  </si>
  <si>
    <t>Tempé- rature</t>
  </si>
  <si>
    <t>Nationale / Liberté</t>
  </si>
  <si>
    <t>une seule heure de comptage</t>
  </si>
  <si>
    <t xml:space="preserve">Trafic auto = environ 1200 personnes par heure </t>
  </si>
  <si>
    <t>,,,,,,,,,,,,,,,,,,,,,,,,,,,,,,,,,,,,,,,,,,,,,,,,,,,,,,,,,,,,,,,,,,,,,,,,,,,,,,,,,,,,,,,,,,,,,,,,,,,,</t>
  </si>
  <si>
    <t>pluie</t>
  </si>
  <si>
    <t>trafic à vélo 2011 avant V'lille</t>
  </si>
  <si>
    <t>trafic à vélo année 1999</t>
  </si>
  <si>
    <t>trafic à vélo année 2000 (2800/1798)</t>
  </si>
  <si>
    <t>trafic à vélo année 2001</t>
  </si>
  <si>
    <t>trafic à vélo année 2002</t>
  </si>
  <si>
    <t>trafic à vélo année 2006</t>
  </si>
  <si>
    <t>trafic à vélo année 2007</t>
  </si>
  <si>
    <t>trafic à vélo année 2008</t>
  </si>
  <si>
    <t>trafic à vélo année 2009</t>
  </si>
  <si>
    <t>trafic à vélo année 2011</t>
  </si>
  <si>
    <t>trafic à vélo année 2010
 chiffre auto (870/750)</t>
  </si>
  <si>
    <t>trafic à vélo année 2004 chiffre auto(1285/919)</t>
  </si>
  <si>
    <t>trafic à vélo année 2005 chiffre(1246/919)</t>
  </si>
  <si>
    <t>nbr moyen vélo/h 1999</t>
  </si>
  <si>
    <t>nbr moyen vélo/h 2000</t>
  </si>
  <si>
    <t>nbr moyen vélo/h 2001</t>
  </si>
  <si>
    <t>nbr moyen vélo/h 2002</t>
  </si>
  <si>
    <t>nbr moyen vélo/h 2004</t>
  </si>
  <si>
    <t>nbr moyen vélo/h 2005</t>
  </si>
  <si>
    <t>nbr moyen vélo/h 2006</t>
  </si>
  <si>
    <t>nbr moyen vélo/h 2007</t>
  </si>
  <si>
    <t>nbr moyen vélo/h 2008</t>
  </si>
  <si>
    <t>nbr moyen vélo/h 2009</t>
  </si>
  <si>
    <t>nbr moyen vélo/h 2010</t>
  </si>
  <si>
    <t>nbr moyen vélo/h 2011</t>
  </si>
  <si>
    <t>nbr moyen vélo/h (sauf JSV avant aménagements 2004)</t>
  </si>
  <si>
    <t>nbr moyen vélo/h (sauf jsv) 
depuis aménagements 2004</t>
  </si>
  <si>
    <t>Liberté</t>
  </si>
  <si>
    <t>Nationale</t>
  </si>
  <si>
    <t>tx croissance annuel</t>
  </si>
  <si>
    <t>avant aménagements</t>
  </si>
  <si>
    <t xml:space="preserve">après amé chiffre auto 99 </t>
  </si>
  <si>
    <t>Proportion de cyclistes</t>
  </si>
  <si>
    <t>nbr moyen vélo/h 2012</t>
  </si>
  <si>
    <t>trafic à vélo 2012</t>
  </si>
  <si>
    <t>nationale</t>
  </si>
  <si>
    <t>liberté</t>
  </si>
  <si>
    <t>trafic vélo</t>
  </si>
  <si>
    <t xml:space="preserve"> nombre de V'lille</t>
  </si>
  <si>
    <t>trafic à vélo 2011 avec v'lille (sept à déc)</t>
  </si>
  <si>
    <t>grève Transpole+métro</t>
  </si>
  <si>
    <t>lancement V'lille le 15</t>
  </si>
  <si>
    <t>chaussée mouillée</t>
  </si>
  <si>
    <t>humide</t>
  </si>
  <si>
    <t>nbr moyen vélo/h 2013</t>
  </si>
  <si>
    <t>nbr moyen vélo/h 2014</t>
  </si>
  <si>
    <t>trafic à vélo 2013</t>
  </si>
  <si>
    <t>trafic à vélo 2014</t>
  </si>
  <si>
    <t>soleil</t>
  </si>
  <si>
    <t>moyenne</t>
  </si>
  <si>
    <t>vacances scolaires</t>
  </si>
  <si>
    <t>fortes pluies</t>
  </si>
  <si>
    <t>Plan de circulation</t>
  </si>
  <si>
    <t>nbr moyen vélo/h 2015</t>
  </si>
  <si>
    <t>nbr moyen vélo/h 2016</t>
  </si>
  <si>
    <t>nbr moyen vélo/h 2017</t>
  </si>
  <si>
    <t>trafic à vélo 2015</t>
  </si>
  <si>
    <t>trafic à vélo 2016</t>
  </si>
  <si>
    <t>trafic à vélo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</si>
</sst>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d\-mmm\-yy"/>
  </numFmts>
  <fonts count="10"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i/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9" fontId="1" fillId="0" borderId="3" xfId="1" applyFont="1" applyBorder="1" applyAlignment="1">
      <alignment horizontal="center" vertical="center"/>
    </xf>
    <xf numFmtId="9" fontId="1" fillId="0" borderId="4" xfId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9" fontId="1" fillId="0" borderId="0" xfId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6" fillId="0" borderId="0" xfId="0" applyFont="1"/>
    <xf numFmtId="1" fontId="0" fillId="0" borderId="0" xfId="0" applyNumberFormat="1"/>
    <xf numFmtId="1" fontId="3" fillId="0" borderId="0" xfId="0" applyNumberFormat="1" applyFont="1"/>
    <xf numFmtId="165" fontId="0" fillId="0" borderId="0" xfId="0" applyNumberFormat="1"/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1" fillId="0" borderId="14" xfId="1" applyNumberFormat="1" applyFont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6" fontId="0" fillId="0" borderId="0" xfId="0" applyNumberFormat="1"/>
    <xf numFmtId="15" fontId="0" fillId="0" borderId="0" xfId="0" applyNumberFormat="1"/>
    <xf numFmtId="15" fontId="3" fillId="0" borderId="0" xfId="0" applyNumberFormat="1" applyFont="1"/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vertical="center"/>
    </xf>
    <xf numFmtId="0" fontId="0" fillId="0" borderId="0" xfId="0" applyAlignment="1">
      <alignment wrapText="1"/>
    </xf>
    <xf numFmtId="9" fontId="3" fillId="0" borderId="0" xfId="1" applyFont="1"/>
    <xf numFmtId="1" fontId="1" fillId="0" borderId="21" xfId="0" applyNumberFormat="1" applyFont="1" applyBorder="1" applyAlignment="1">
      <alignment vertical="center"/>
    </xf>
    <xf numFmtId="9" fontId="1" fillId="0" borderId="0" xfId="1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" fontId="0" fillId="0" borderId="14" xfId="0" applyNumberFormat="1" applyFont="1" applyBorder="1" applyAlignment="1">
      <alignment horizontal="center"/>
    </xf>
    <xf numFmtId="0" fontId="7" fillId="0" borderId="0" xfId="0" applyFont="1"/>
    <xf numFmtId="9" fontId="0" fillId="0" borderId="0" xfId="1" applyNumberFormat="1" applyFont="1"/>
    <xf numFmtId="164" fontId="0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/>
    </xf>
    <xf numFmtId="0" fontId="2" fillId="0" borderId="0" xfId="0" applyFont="1"/>
    <xf numFmtId="9" fontId="2" fillId="0" borderId="0" xfId="1" applyFont="1"/>
    <xf numFmtId="166" fontId="0" fillId="0" borderId="8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9" fontId="0" fillId="0" borderId="0" xfId="0" applyNumberFormat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25" xfId="0" applyBorder="1"/>
    <xf numFmtId="166" fontId="1" fillId="2" borderId="28" xfId="0" applyNumberFormat="1" applyFont="1" applyFill="1" applyBorder="1" applyAlignment="1">
      <alignment horizontal="center"/>
    </xf>
    <xf numFmtId="166" fontId="1" fillId="2" borderId="30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" fontId="1" fillId="2" borderId="31" xfId="0" applyNumberFormat="1" applyFont="1" applyFill="1" applyBorder="1" applyAlignment="1">
      <alignment horizontal="center"/>
    </xf>
    <xf numFmtId="165" fontId="1" fillId="2" borderId="31" xfId="0" applyNumberFormat="1" applyFont="1" applyFill="1" applyBorder="1" applyAlignment="1">
      <alignment horizontal="center"/>
    </xf>
    <xf numFmtId="0" fontId="0" fillId="0" borderId="31" xfId="0" applyBorder="1"/>
    <xf numFmtId="0" fontId="0" fillId="2" borderId="0" xfId="0" applyFill="1" applyBorder="1"/>
    <xf numFmtId="9" fontId="0" fillId="2" borderId="0" xfId="0" applyNumberFormat="1" applyFill="1" applyBorder="1"/>
    <xf numFmtId="0" fontId="0" fillId="2" borderId="29" xfId="0" applyFill="1" applyBorder="1"/>
    <xf numFmtId="0" fontId="0" fillId="2" borderId="31" xfId="0" applyFill="1" applyBorder="1"/>
    <xf numFmtId="9" fontId="0" fillId="2" borderId="31" xfId="0" applyNumberFormat="1" applyFill="1" applyBorder="1"/>
    <xf numFmtId="0" fontId="0" fillId="2" borderId="32" xfId="0" applyFill="1" applyBorder="1"/>
    <xf numFmtId="166" fontId="1" fillId="0" borderId="24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</cellXfs>
  <cellStyles count="12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Lille - rue Nationale / boulevard de la Liberté</a:t>
            </a: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0" i="0" u="none" strike="noStrike" baseline="0">
                <a:latin typeface="Calibri"/>
                <a:ea typeface="Calibri"/>
                <a:cs typeface="Calibri"/>
              </a:rPr>
              <a:t>en heure de pointe du soir (17h30-18h30)</a:t>
            </a:r>
          </a:p>
        </c:rich>
      </c:tx>
      <c:layout>
        <c:manualLayout>
          <c:xMode val="edge"/>
          <c:yMode val="edge"/>
          <c:x val="0.34716683999405701"/>
          <c:y val="0.2392066557718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893036518583302E-2"/>
          <c:y val="0.12212189867775999"/>
          <c:w val="0.95673743559832802"/>
          <c:h val="0.8245263210023270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ash"/>
              </a:ln>
            </c:spPr>
            <c:trendlineType val="movingAvg"/>
            <c:period val="13"/>
            <c:dispRSqr val="0"/>
            <c:dispEq val="0"/>
          </c:trendline>
          <c:xVal>
            <c:numRef>
              <c:f>'graph aménagements sans jsv'!$A$3:$A$198</c:f>
              <c:numCache>
                <c:formatCode>d\-mmm\-yy</c:formatCode>
                <c:ptCount val="196"/>
                <c:pt idx="0">
                  <c:v>36327</c:v>
                </c:pt>
                <c:pt idx="1">
                  <c:v>36369</c:v>
                </c:pt>
                <c:pt idx="2">
                  <c:v>36390</c:v>
                </c:pt>
                <c:pt idx="3">
                  <c:v>36453</c:v>
                </c:pt>
                <c:pt idx="4">
                  <c:v>36495</c:v>
                </c:pt>
                <c:pt idx="5">
                  <c:v>36516</c:v>
                </c:pt>
                <c:pt idx="6">
                  <c:v>36551</c:v>
                </c:pt>
                <c:pt idx="7">
                  <c:v>36586</c:v>
                </c:pt>
                <c:pt idx="8">
                  <c:v>36607</c:v>
                </c:pt>
                <c:pt idx="9">
                  <c:v>36635</c:v>
                </c:pt>
                <c:pt idx="10">
                  <c:v>36670</c:v>
                </c:pt>
                <c:pt idx="11">
                  <c:v>36698</c:v>
                </c:pt>
                <c:pt idx="12">
                  <c:v>36726</c:v>
                </c:pt>
                <c:pt idx="13">
                  <c:v>36761</c:v>
                </c:pt>
                <c:pt idx="14">
                  <c:v>36789</c:v>
                </c:pt>
                <c:pt idx="15">
                  <c:v>36824</c:v>
                </c:pt>
                <c:pt idx="16">
                  <c:v>36845</c:v>
                </c:pt>
                <c:pt idx="17">
                  <c:v>36880</c:v>
                </c:pt>
                <c:pt idx="18">
                  <c:v>36915</c:v>
                </c:pt>
                <c:pt idx="19">
                  <c:v>36936</c:v>
                </c:pt>
                <c:pt idx="20">
                  <c:v>36971</c:v>
                </c:pt>
                <c:pt idx="21">
                  <c:v>36999</c:v>
                </c:pt>
                <c:pt idx="22">
                  <c:v>37034</c:v>
                </c:pt>
                <c:pt idx="23">
                  <c:v>37062</c:v>
                </c:pt>
                <c:pt idx="24">
                  <c:v>37097</c:v>
                </c:pt>
                <c:pt idx="25">
                  <c:v>37125</c:v>
                </c:pt>
                <c:pt idx="26">
                  <c:v>37153</c:v>
                </c:pt>
                <c:pt idx="27">
                  <c:v>37181</c:v>
                </c:pt>
                <c:pt idx="28">
                  <c:v>37216</c:v>
                </c:pt>
                <c:pt idx="29">
                  <c:v>37244</c:v>
                </c:pt>
                <c:pt idx="30">
                  <c:v>37279</c:v>
                </c:pt>
                <c:pt idx="31">
                  <c:v>37314</c:v>
                </c:pt>
                <c:pt idx="32">
                  <c:v>37335</c:v>
                </c:pt>
                <c:pt idx="33">
                  <c:v>37370</c:v>
                </c:pt>
                <c:pt idx="34">
                  <c:v>37398</c:v>
                </c:pt>
                <c:pt idx="35">
                  <c:v>37433</c:v>
                </c:pt>
                <c:pt idx="36">
                  <c:v>37461</c:v>
                </c:pt>
                <c:pt idx="37">
                  <c:v>38042</c:v>
                </c:pt>
                <c:pt idx="38">
                  <c:v>38063</c:v>
                </c:pt>
                <c:pt idx="39">
                  <c:v>38105</c:v>
                </c:pt>
                <c:pt idx="40">
                  <c:v>38126</c:v>
                </c:pt>
                <c:pt idx="41">
                  <c:v>38154</c:v>
                </c:pt>
                <c:pt idx="42">
                  <c:v>38189</c:v>
                </c:pt>
                <c:pt idx="43">
                  <c:v>38217</c:v>
                </c:pt>
                <c:pt idx="44">
                  <c:v>38245</c:v>
                </c:pt>
                <c:pt idx="45">
                  <c:v>38294</c:v>
                </c:pt>
                <c:pt idx="46">
                  <c:v>38315</c:v>
                </c:pt>
                <c:pt idx="47">
                  <c:v>38336</c:v>
                </c:pt>
                <c:pt idx="48">
                  <c:v>38371</c:v>
                </c:pt>
                <c:pt idx="49">
                  <c:v>38399</c:v>
                </c:pt>
                <c:pt idx="50">
                  <c:v>38434</c:v>
                </c:pt>
                <c:pt idx="51">
                  <c:v>38462</c:v>
                </c:pt>
                <c:pt idx="52">
                  <c:v>38490</c:v>
                </c:pt>
                <c:pt idx="53">
                  <c:v>38518</c:v>
                </c:pt>
                <c:pt idx="54">
                  <c:v>38553</c:v>
                </c:pt>
                <c:pt idx="55">
                  <c:v>38581</c:v>
                </c:pt>
                <c:pt idx="56">
                  <c:v>38616</c:v>
                </c:pt>
                <c:pt idx="57">
                  <c:v>38645</c:v>
                </c:pt>
                <c:pt idx="58">
                  <c:v>38707</c:v>
                </c:pt>
                <c:pt idx="59">
                  <c:v>38763</c:v>
                </c:pt>
                <c:pt idx="60">
                  <c:v>38854</c:v>
                </c:pt>
                <c:pt idx="61">
                  <c:v>38875</c:v>
                </c:pt>
                <c:pt idx="62">
                  <c:v>38910</c:v>
                </c:pt>
                <c:pt idx="63">
                  <c:v>38952</c:v>
                </c:pt>
                <c:pt idx="64">
                  <c:v>38980</c:v>
                </c:pt>
                <c:pt idx="65">
                  <c:v>39036</c:v>
                </c:pt>
                <c:pt idx="66">
                  <c:v>39071</c:v>
                </c:pt>
                <c:pt idx="67">
                  <c:v>39134</c:v>
                </c:pt>
                <c:pt idx="68">
                  <c:v>39162</c:v>
                </c:pt>
                <c:pt idx="69">
                  <c:v>39190</c:v>
                </c:pt>
                <c:pt idx="70">
                  <c:v>39218</c:v>
                </c:pt>
                <c:pt idx="71">
                  <c:v>39253</c:v>
                </c:pt>
                <c:pt idx="72">
                  <c:v>39281</c:v>
                </c:pt>
                <c:pt idx="73">
                  <c:v>39316</c:v>
                </c:pt>
                <c:pt idx="74">
                  <c:v>39344</c:v>
                </c:pt>
                <c:pt idx="75">
                  <c:v>39372</c:v>
                </c:pt>
                <c:pt idx="76">
                  <c:v>39407</c:v>
                </c:pt>
                <c:pt idx="77">
                  <c:v>39435</c:v>
                </c:pt>
                <c:pt idx="78">
                  <c:v>39463</c:v>
                </c:pt>
                <c:pt idx="79">
                  <c:v>39498</c:v>
                </c:pt>
                <c:pt idx="80">
                  <c:v>39526</c:v>
                </c:pt>
                <c:pt idx="81">
                  <c:v>39554</c:v>
                </c:pt>
                <c:pt idx="82">
                  <c:v>39590</c:v>
                </c:pt>
                <c:pt idx="83">
                  <c:v>39617</c:v>
                </c:pt>
                <c:pt idx="84">
                  <c:v>39645</c:v>
                </c:pt>
                <c:pt idx="85">
                  <c:v>39680</c:v>
                </c:pt>
                <c:pt idx="86">
                  <c:v>39708</c:v>
                </c:pt>
                <c:pt idx="87">
                  <c:v>39736</c:v>
                </c:pt>
                <c:pt idx="88">
                  <c:v>39771</c:v>
                </c:pt>
                <c:pt idx="89">
                  <c:v>39799</c:v>
                </c:pt>
                <c:pt idx="90">
                  <c:v>39834</c:v>
                </c:pt>
                <c:pt idx="91">
                  <c:v>39862</c:v>
                </c:pt>
                <c:pt idx="92">
                  <c:v>39890</c:v>
                </c:pt>
                <c:pt idx="93">
                  <c:v>39918</c:v>
                </c:pt>
                <c:pt idx="94">
                  <c:v>39953</c:v>
                </c:pt>
                <c:pt idx="95">
                  <c:v>39981</c:v>
                </c:pt>
                <c:pt idx="96">
                  <c:v>40003</c:v>
                </c:pt>
                <c:pt idx="97">
                  <c:v>40051</c:v>
                </c:pt>
                <c:pt idx="98">
                  <c:v>40072</c:v>
                </c:pt>
                <c:pt idx="99">
                  <c:v>40107</c:v>
                </c:pt>
                <c:pt idx="100">
                  <c:v>40135</c:v>
                </c:pt>
                <c:pt idx="101">
                  <c:v>40163</c:v>
                </c:pt>
                <c:pt idx="102">
                  <c:v>40198</c:v>
                </c:pt>
                <c:pt idx="103">
                  <c:v>40226</c:v>
                </c:pt>
                <c:pt idx="104">
                  <c:v>40254</c:v>
                </c:pt>
                <c:pt idx="105">
                  <c:v>40289</c:v>
                </c:pt>
                <c:pt idx="106">
                  <c:v>40316</c:v>
                </c:pt>
                <c:pt idx="107">
                  <c:v>40345</c:v>
                </c:pt>
                <c:pt idx="108">
                  <c:v>40380</c:v>
                </c:pt>
                <c:pt idx="109">
                  <c:v>40408</c:v>
                </c:pt>
                <c:pt idx="110">
                  <c:v>40436</c:v>
                </c:pt>
                <c:pt idx="111">
                  <c:v>40471</c:v>
                </c:pt>
                <c:pt idx="112">
                  <c:v>40499</c:v>
                </c:pt>
                <c:pt idx="113">
                  <c:v>40527</c:v>
                </c:pt>
                <c:pt idx="114">
                  <c:v>40590</c:v>
                </c:pt>
                <c:pt idx="115">
                  <c:v>40619</c:v>
                </c:pt>
                <c:pt idx="116">
                  <c:v>40653</c:v>
                </c:pt>
                <c:pt idx="117">
                  <c:v>40681</c:v>
                </c:pt>
                <c:pt idx="118">
                  <c:v>40709</c:v>
                </c:pt>
                <c:pt idx="119">
                  <c:v>40745</c:v>
                </c:pt>
                <c:pt idx="120">
                  <c:v>40772</c:v>
                </c:pt>
                <c:pt idx="121">
                  <c:v>40807</c:v>
                </c:pt>
                <c:pt idx="122">
                  <c:v>40835</c:v>
                </c:pt>
                <c:pt idx="123">
                  <c:v>40863</c:v>
                </c:pt>
                <c:pt idx="124">
                  <c:v>40926</c:v>
                </c:pt>
                <c:pt idx="125">
                  <c:v>40954</c:v>
                </c:pt>
                <c:pt idx="126">
                  <c:v>40996</c:v>
                </c:pt>
                <c:pt idx="127">
                  <c:v>41017</c:v>
                </c:pt>
                <c:pt idx="128">
                  <c:v>41045</c:v>
                </c:pt>
                <c:pt idx="129">
                  <c:v>41080</c:v>
                </c:pt>
                <c:pt idx="130">
                  <c:v>41171</c:v>
                </c:pt>
                <c:pt idx="131">
                  <c:v>41199</c:v>
                </c:pt>
                <c:pt idx="132">
                  <c:v>41241</c:v>
                </c:pt>
                <c:pt idx="133">
                  <c:v>41262</c:v>
                </c:pt>
                <c:pt idx="134">
                  <c:v>41290</c:v>
                </c:pt>
                <c:pt idx="135">
                  <c:v>41325</c:v>
                </c:pt>
                <c:pt idx="136">
                  <c:v>41353</c:v>
                </c:pt>
                <c:pt idx="137">
                  <c:v>41381</c:v>
                </c:pt>
                <c:pt idx="138">
                  <c:v>41409</c:v>
                </c:pt>
                <c:pt idx="139">
                  <c:v>41444</c:v>
                </c:pt>
                <c:pt idx="140">
                  <c:v>41542</c:v>
                </c:pt>
                <c:pt idx="141">
                  <c:v>41570</c:v>
                </c:pt>
                <c:pt idx="142">
                  <c:v>41598</c:v>
                </c:pt>
                <c:pt idx="143">
                  <c:v>41626</c:v>
                </c:pt>
                <c:pt idx="144">
                  <c:v>41654</c:v>
                </c:pt>
                <c:pt idx="145">
                  <c:v>41689</c:v>
                </c:pt>
                <c:pt idx="146">
                  <c:v>41717</c:v>
                </c:pt>
                <c:pt idx="147">
                  <c:v>41745</c:v>
                </c:pt>
                <c:pt idx="148">
                  <c:v>41780</c:v>
                </c:pt>
                <c:pt idx="149">
                  <c:v>41815</c:v>
                </c:pt>
                <c:pt idx="150">
                  <c:v>41836</c:v>
                </c:pt>
                <c:pt idx="151">
                  <c:v>41899</c:v>
                </c:pt>
                <c:pt idx="152">
                  <c:v>41927</c:v>
                </c:pt>
                <c:pt idx="153">
                  <c:v>41962</c:v>
                </c:pt>
                <c:pt idx="154">
                  <c:v>41990</c:v>
                </c:pt>
                <c:pt idx="155">
                  <c:v>42025</c:v>
                </c:pt>
                <c:pt idx="156">
                  <c:v>42053</c:v>
                </c:pt>
                <c:pt idx="157">
                  <c:v>42081</c:v>
                </c:pt>
                <c:pt idx="158">
                  <c:v>42102</c:v>
                </c:pt>
                <c:pt idx="159">
                  <c:v>42144</c:v>
                </c:pt>
                <c:pt idx="160">
                  <c:v>42171</c:v>
                </c:pt>
                <c:pt idx="161">
                  <c:v>42264</c:v>
                </c:pt>
                <c:pt idx="162">
                  <c:v>42305</c:v>
                </c:pt>
                <c:pt idx="163">
                  <c:v>42333</c:v>
                </c:pt>
                <c:pt idx="164">
                  <c:v>42354</c:v>
                </c:pt>
                <c:pt idx="165">
                  <c:v>42389</c:v>
                </c:pt>
                <c:pt idx="166">
                  <c:v>42410</c:v>
                </c:pt>
                <c:pt idx="167">
                  <c:v>42442</c:v>
                </c:pt>
                <c:pt idx="168">
                  <c:v>42480</c:v>
                </c:pt>
                <c:pt idx="169">
                  <c:v>42506</c:v>
                </c:pt>
                <c:pt idx="170">
                  <c:v>42543</c:v>
                </c:pt>
                <c:pt idx="171">
                  <c:v>42612</c:v>
                </c:pt>
                <c:pt idx="172">
                  <c:v>42641</c:v>
                </c:pt>
                <c:pt idx="173">
                  <c:v>42662</c:v>
                </c:pt>
                <c:pt idx="174">
                  <c:v>42711</c:v>
                </c:pt>
                <c:pt idx="175">
                  <c:v>42753</c:v>
                </c:pt>
                <c:pt idx="176">
                  <c:v>42781</c:v>
                </c:pt>
                <c:pt idx="177">
                  <c:v>42809</c:v>
                </c:pt>
                <c:pt idx="178">
                  <c:v>42865</c:v>
                </c:pt>
                <c:pt idx="179">
                  <c:v>42900</c:v>
                </c:pt>
                <c:pt idx="180">
                  <c:v>42935</c:v>
                </c:pt>
                <c:pt idx="181">
                  <c:v>42998</c:v>
                </c:pt>
                <c:pt idx="182">
                  <c:v>43026</c:v>
                </c:pt>
                <c:pt idx="183">
                  <c:v>43054</c:v>
                </c:pt>
                <c:pt idx="184">
                  <c:v>43075</c:v>
                </c:pt>
                <c:pt idx="185">
                  <c:v>43117</c:v>
                </c:pt>
                <c:pt idx="186">
                  <c:v>43145</c:v>
                </c:pt>
                <c:pt idx="187">
                  <c:v>43180</c:v>
                </c:pt>
                <c:pt idx="188">
                  <c:v>43208</c:v>
                </c:pt>
                <c:pt idx="189">
                  <c:v>43236</c:v>
                </c:pt>
                <c:pt idx="190">
                  <c:v>43271</c:v>
                </c:pt>
                <c:pt idx="191">
                  <c:v>43390</c:v>
                </c:pt>
                <c:pt idx="192">
                  <c:v>43432</c:v>
                </c:pt>
                <c:pt idx="193">
                  <c:v>43453</c:v>
                </c:pt>
                <c:pt idx="194">
                  <c:v>43474</c:v>
                </c:pt>
              </c:numCache>
            </c:numRef>
          </c:xVal>
          <c:yVal>
            <c:numRef>
              <c:f>'graph aménagements sans jsv'!$B$3:$B$198</c:f>
              <c:numCache>
                <c:formatCode>0</c:formatCode>
                <c:ptCount val="196"/>
                <c:pt idx="0">
                  <c:v>56</c:v>
                </c:pt>
                <c:pt idx="1">
                  <c:v>69</c:v>
                </c:pt>
                <c:pt idx="2">
                  <c:v>28</c:v>
                </c:pt>
                <c:pt idx="3">
                  <c:v>31.5</c:v>
                </c:pt>
                <c:pt idx="4">
                  <c:v>31</c:v>
                </c:pt>
                <c:pt idx="5">
                  <c:v>12</c:v>
                </c:pt>
                <c:pt idx="6">
                  <c:v>16</c:v>
                </c:pt>
                <c:pt idx="7">
                  <c:v>26</c:v>
                </c:pt>
                <c:pt idx="8">
                  <c:v>44</c:v>
                </c:pt>
                <c:pt idx="9">
                  <c:v>37</c:v>
                </c:pt>
                <c:pt idx="10">
                  <c:v>23</c:v>
                </c:pt>
                <c:pt idx="11">
                  <c:v>38</c:v>
                </c:pt>
                <c:pt idx="12">
                  <c:v>33</c:v>
                </c:pt>
                <c:pt idx="13">
                  <c:v>30</c:v>
                </c:pt>
                <c:pt idx="14">
                  <c:v>28</c:v>
                </c:pt>
                <c:pt idx="15">
                  <c:v>19</c:v>
                </c:pt>
                <c:pt idx="16">
                  <c:v>14</c:v>
                </c:pt>
                <c:pt idx="17">
                  <c:v>12</c:v>
                </c:pt>
                <c:pt idx="18">
                  <c:v>21</c:v>
                </c:pt>
                <c:pt idx="19">
                  <c:v>18</c:v>
                </c:pt>
                <c:pt idx="20">
                  <c:v>15</c:v>
                </c:pt>
                <c:pt idx="21">
                  <c:v>14</c:v>
                </c:pt>
                <c:pt idx="22">
                  <c:v>41</c:v>
                </c:pt>
                <c:pt idx="23">
                  <c:v>37</c:v>
                </c:pt>
                <c:pt idx="24" formatCode="General">
                  <c:v>47</c:v>
                </c:pt>
                <c:pt idx="25" formatCode="General">
                  <c:v>45</c:v>
                </c:pt>
                <c:pt idx="26" formatCode="General">
                  <c:v>20</c:v>
                </c:pt>
                <c:pt idx="27" formatCode="General">
                  <c:v>33</c:v>
                </c:pt>
                <c:pt idx="28" formatCode="General">
                  <c:v>19</c:v>
                </c:pt>
                <c:pt idx="29" formatCode="General">
                  <c:v>18</c:v>
                </c:pt>
                <c:pt idx="30">
                  <c:v>12</c:v>
                </c:pt>
                <c:pt idx="31" formatCode="General">
                  <c:v>15</c:v>
                </c:pt>
                <c:pt idx="32" formatCode="General">
                  <c:v>20</c:v>
                </c:pt>
                <c:pt idx="33" formatCode="General">
                  <c:v>42</c:v>
                </c:pt>
                <c:pt idx="34" formatCode="General">
                  <c:v>25</c:v>
                </c:pt>
                <c:pt idx="35" formatCode="General">
                  <c:v>16</c:v>
                </c:pt>
                <c:pt idx="36" formatCode="General">
                  <c:v>37</c:v>
                </c:pt>
                <c:pt idx="37" formatCode="General">
                  <c:v>23</c:v>
                </c:pt>
                <c:pt idx="38" formatCode="General">
                  <c:v>76</c:v>
                </c:pt>
                <c:pt idx="39" formatCode="General">
                  <c:v>60</c:v>
                </c:pt>
                <c:pt idx="40" formatCode="General">
                  <c:v>79</c:v>
                </c:pt>
                <c:pt idx="41" formatCode="General">
                  <c:v>65</c:v>
                </c:pt>
                <c:pt idx="42" formatCode="General">
                  <c:v>58</c:v>
                </c:pt>
                <c:pt idx="43" formatCode="General">
                  <c:v>43</c:v>
                </c:pt>
                <c:pt idx="44" formatCode="General">
                  <c:v>49</c:v>
                </c:pt>
                <c:pt idx="45" formatCode="General">
                  <c:v>38</c:v>
                </c:pt>
                <c:pt idx="46" formatCode="General">
                  <c:v>52</c:v>
                </c:pt>
                <c:pt idx="47" formatCode="General">
                  <c:v>36</c:v>
                </c:pt>
                <c:pt idx="48" formatCode="General">
                  <c:v>39</c:v>
                </c:pt>
                <c:pt idx="49" formatCode="General">
                  <c:v>64</c:v>
                </c:pt>
                <c:pt idx="50" formatCode="General">
                  <c:v>64</c:v>
                </c:pt>
                <c:pt idx="51" formatCode="General">
                  <c:v>45</c:v>
                </c:pt>
                <c:pt idx="52" formatCode="General">
                  <c:v>76</c:v>
                </c:pt>
                <c:pt idx="53" formatCode="General">
                  <c:v>48</c:v>
                </c:pt>
                <c:pt idx="54" formatCode="General">
                  <c:v>54</c:v>
                </c:pt>
                <c:pt idx="55" formatCode="General">
                  <c:v>58</c:v>
                </c:pt>
                <c:pt idx="56" formatCode="General">
                  <c:v>70</c:v>
                </c:pt>
                <c:pt idx="57" formatCode="General">
                  <c:v>71</c:v>
                </c:pt>
                <c:pt idx="58" formatCode="General">
                  <c:v>7</c:v>
                </c:pt>
                <c:pt idx="59" formatCode="General">
                  <c:v>31</c:v>
                </c:pt>
                <c:pt idx="60" formatCode="General">
                  <c:v>70</c:v>
                </c:pt>
                <c:pt idx="61" formatCode="General">
                  <c:v>88</c:v>
                </c:pt>
                <c:pt idx="62" formatCode="General">
                  <c:v>63</c:v>
                </c:pt>
                <c:pt idx="63" formatCode="General">
                  <c:v>55</c:v>
                </c:pt>
                <c:pt idx="64" formatCode="General">
                  <c:v>75</c:v>
                </c:pt>
                <c:pt idx="65" formatCode="General">
                  <c:v>54</c:v>
                </c:pt>
                <c:pt idx="66" formatCode="General">
                  <c:v>58</c:v>
                </c:pt>
                <c:pt idx="67" formatCode="General">
                  <c:v>51</c:v>
                </c:pt>
                <c:pt idx="68" formatCode="General">
                  <c:v>33</c:v>
                </c:pt>
                <c:pt idx="69" formatCode="General">
                  <c:v>86</c:v>
                </c:pt>
                <c:pt idx="70" formatCode="General">
                  <c:v>39</c:v>
                </c:pt>
                <c:pt idx="71" formatCode="General">
                  <c:v>68</c:v>
                </c:pt>
                <c:pt idx="72" formatCode="General">
                  <c:v>63</c:v>
                </c:pt>
                <c:pt idx="73" formatCode="General">
                  <c:v>33</c:v>
                </c:pt>
                <c:pt idx="74" formatCode="General">
                  <c:v>69</c:v>
                </c:pt>
                <c:pt idx="75" formatCode="General">
                  <c:v>51</c:v>
                </c:pt>
                <c:pt idx="76" formatCode="General">
                  <c:v>63</c:v>
                </c:pt>
                <c:pt idx="77" formatCode="General">
                  <c:v>38</c:v>
                </c:pt>
                <c:pt idx="78" formatCode="General">
                  <c:v>41</c:v>
                </c:pt>
                <c:pt idx="79" formatCode="General">
                  <c:v>44</c:v>
                </c:pt>
                <c:pt idx="80" formatCode="General">
                  <c:v>55</c:v>
                </c:pt>
                <c:pt idx="81" formatCode="General">
                  <c:v>51</c:v>
                </c:pt>
                <c:pt idx="82" formatCode="General">
                  <c:v>85</c:v>
                </c:pt>
                <c:pt idx="83" formatCode="General">
                  <c:v>70</c:v>
                </c:pt>
                <c:pt idx="84" formatCode="General">
                  <c:v>65</c:v>
                </c:pt>
                <c:pt idx="85" formatCode="General">
                  <c:v>55</c:v>
                </c:pt>
                <c:pt idx="86" formatCode="General">
                  <c:v>73</c:v>
                </c:pt>
                <c:pt idx="87" formatCode="General">
                  <c:v>66</c:v>
                </c:pt>
                <c:pt idx="88" formatCode="General">
                  <c:v>48</c:v>
                </c:pt>
                <c:pt idx="89" formatCode="General">
                  <c:v>43</c:v>
                </c:pt>
                <c:pt idx="90" formatCode="General">
                  <c:v>46</c:v>
                </c:pt>
                <c:pt idx="91" formatCode="General">
                  <c:v>49</c:v>
                </c:pt>
                <c:pt idx="92" formatCode="General">
                  <c:v>82</c:v>
                </c:pt>
                <c:pt idx="93" formatCode="General">
                  <c:v>106</c:v>
                </c:pt>
                <c:pt idx="94" formatCode="General">
                  <c:v>107</c:v>
                </c:pt>
                <c:pt idx="95" formatCode="General">
                  <c:v>83</c:v>
                </c:pt>
                <c:pt idx="96" formatCode="General">
                  <c:v>60</c:v>
                </c:pt>
                <c:pt idx="97" formatCode="General">
                  <c:v>83</c:v>
                </c:pt>
                <c:pt idx="98" formatCode="General">
                  <c:v>105</c:v>
                </c:pt>
                <c:pt idx="99" formatCode="General">
                  <c:v>63</c:v>
                </c:pt>
                <c:pt idx="100" formatCode="General">
                  <c:v>52</c:v>
                </c:pt>
                <c:pt idx="101" formatCode="General">
                  <c:v>45</c:v>
                </c:pt>
                <c:pt idx="102" formatCode="General">
                  <c:v>46</c:v>
                </c:pt>
                <c:pt idx="103" formatCode="General">
                  <c:v>33</c:v>
                </c:pt>
                <c:pt idx="104" formatCode="General">
                  <c:v>54</c:v>
                </c:pt>
                <c:pt idx="105" formatCode="General">
                  <c:v>87</c:v>
                </c:pt>
                <c:pt idx="106" formatCode="General">
                  <c:v>101</c:v>
                </c:pt>
                <c:pt idx="107" formatCode="General">
                  <c:v>95</c:v>
                </c:pt>
                <c:pt idx="108" formatCode="General">
                  <c:v>91</c:v>
                </c:pt>
                <c:pt idx="109" formatCode="General">
                  <c:v>54</c:v>
                </c:pt>
                <c:pt idx="110" formatCode="General">
                  <c:v>95</c:v>
                </c:pt>
                <c:pt idx="111" formatCode="General">
                  <c:v>61</c:v>
                </c:pt>
                <c:pt idx="112" formatCode="General">
                  <c:v>75</c:v>
                </c:pt>
                <c:pt idx="113" formatCode="General">
                  <c:v>36</c:v>
                </c:pt>
                <c:pt idx="114" formatCode="General">
                  <c:v>52</c:v>
                </c:pt>
                <c:pt idx="115" formatCode="General">
                  <c:v>75</c:v>
                </c:pt>
                <c:pt idx="116" formatCode="General">
                  <c:v>125</c:v>
                </c:pt>
                <c:pt idx="117" formatCode="General">
                  <c:v>120</c:v>
                </c:pt>
                <c:pt idx="118" formatCode="General">
                  <c:v>91</c:v>
                </c:pt>
                <c:pt idx="119" formatCode="General">
                  <c:v>60</c:v>
                </c:pt>
                <c:pt idx="120" formatCode="General">
                  <c:v>127</c:v>
                </c:pt>
                <c:pt idx="121" formatCode="General">
                  <c:v>114</c:v>
                </c:pt>
                <c:pt idx="122" formatCode="General">
                  <c:v>105</c:v>
                </c:pt>
                <c:pt idx="123" formatCode="General">
                  <c:v>92</c:v>
                </c:pt>
                <c:pt idx="124" formatCode="General">
                  <c:v>62</c:v>
                </c:pt>
                <c:pt idx="125" formatCode="General">
                  <c:v>62</c:v>
                </c:pt>
                <c:pt idx="126" formatCode="General">
                  <c:v>187</c:v>
                </c:pt>
                <c:pt idx="127" formatCode="General">
                  <c:v>62</c:v>
                </c:pt>
                <c:pt idx="128" formatCode="General">
                  <c:v>108</c:v>
                </c:pt>
                <c:pt idx="129" formatCode="General">
                  <c:v>140</c:v>
                </c:pt>
                <c:pt idx="130" formatCode="General">
                  <c:v>149</c:v>
                </c:pt>
                <c:pt idx="131" formatCode="General">
                  <c:v>52</c:v>
                </c:pt>
                <c:pt idx="132" formatCode="General">
                  <c:v>86</c:v>
                </c:pt>
                <c:pt idx="133" formatCode="General">
                  <c:v>71</c:v>
                </c:pt>
                <c:pt idx="134" formatCode="General">
                  <c:v>46</c:v>
                </c:pt>
                <c:pt idx="135" formatCode="General">
                  <c:v>74</c:v>
                </c:pt>
                <c:pt idx="136" formatCode="General">
                  <c:v>36</c:v>
                </c:pt>
                <c:pt idx="137" formatCode="General">
                  <c:v>115</c:v>
                </c:pt>
                <c:pt idx="138" formatCode="General">
                  <c:v>152</c:v>
                </c:pt>
                <c:pt idx="139" formatCode="General">
                  <c:v>120</c:v>
                </c:pt>
                <c:pt idx="140" formatCode="General">
                  <c:v>162</c:v>
                </c:pt>
                <c:pt idx="141" formatCode="General">
                  <c:v>119</c:v>
                </c:pt>
                <c:pt idx="142" formatCode="General">
                  <c:v>34</c:v>
                </c:pt>
                <c:pt idx="143" formatCode="General">
                  <c:v>81</c:v>
                </c:pt>
                <c:pt idx="144" formatCode="General">
                  <c:v>53</c:v>
                </c:pt>
                <c:pt idx="145" formatCode="General">
                  <c:v>83</c:v>
                </c:pt>
                <c:pt idx="146" formatCode="General">
                  <c:v>130</c:v>
                </c:pt>
                <c:pt idx="147" formatCode="General">
                  <c:v>139</c:v>
                </c:pt>
                <c:pt idx="148" formatCode="General">
                  <c:v>98</c:v>
                </c:pt>
                <c:pt idx="149" formatCode="General">
                  <c:v>137</c:v>
                </c:pt>
                <c:pt idx="150" formatCode="General">
                  <c:v>122</c:v>
                </c:pt>
                <c:pt idx="151" formatCode="General">
                  <c:v>180</c:v>
                </c:pt>
                <c:pt idx="152" formatCode="General">
                  <c:v>113</c:v>
                </c:pt>
                <c:pt idx="153" formatCode="General">
                  <c:v>106</c:v>
                </c:pt>
                <c:pt idx="154" formatCode="General">
                  <c:v>85</c:v>
                </c:pt>
                <c:pt idx="155" formatCode="General">
                  <c:v>80</c:v>
                </c:pt>
                <c:pt idx="156" formatCode="General">
                  <c:v>89</c:v>
                </c:pt>
                <c:pt idx="157" formatCode="General">
                  <c:v>112</c:v>
                </c:pt>
                <c:pt idx="158" formatCode="General">
                  <c:v>155</c:v>
                </c:pt>
                <c:pt idx="159" formatCode="General">
                  <c:v>135</c:v>
                </c:pt>
                <c:pt idx="160" formatCode="General">
                  <c:v>177</c:v>
                </c:pt>
                <c:pt idx="161" formatCode="General">
                  <c:v>144</c:v>
                </c:pt>
                <c:pt idx="162" formatCode="General">
                  <c:v>88</c:v>
                </c:pt>
                <c:pt idx="163" formatCode="General">
                  <c:v>80</c:v>
                </c:pt>
                <c:pt idx="164" formatCode="General">
                  <c:v>102</c:v>
                </c:pt>
                <c:pt idx="165" formatCode="General">
                  <c:v>89</c:v>
                </c:pt>
                <c:pt idx="166" formatCode="General">
                  <c:v>76</c:v>
                </c:pt>
                <c:pt idx="167" formatCode="General">
                  <c:v>127</c:v>
                </c:pt>
                <c:pt idx="168" formatCode="General">
                  <c:v>144</c:v>
                </c:pt>
                <c:pt idx="169" formatCode="General">
                  <c:v>147</c:v>
                </c:pt>
                <c:pt idx="170" formatCode="General">
                  <c:v>127</c:v>
                </c:pt>
                <c:pt idx="171" formatCode="General">
                  <c:v>224</c:v>
                </c:pt>
                <c:pt idx="172" formatCode="General">
                  <c:v>210</c:v>
                </c:pt>
                <c:pt idx="173" formatCode="General">
                  <c:v>97</c:v>
                </c:pt>
                <c:pt idx="174" formatCode="General">
                  <c:v>101</c:v>
                </c:pt>
                <c:pt idx="175" formatCode="General">
                  <c:v>104</c:v>
                </c:pt>
                <c:pt idx="176" formatCode="General">
                  <c:v>129</c:v>
                </c:pt>
                <c:pt idx="177" formatCode="General">
                  <c:v>155</c:v>
                </c:pt>
                <c:pt idx="178" formatCode="General">
                  <c:v>180</c:v>
                </c:pt>
                <c:pt idx="179" formatCode="General">
                  <c:v>234</c:v>
                </c:pt>
                <c:pt idx="180" formatCode="General">
                  <c:v>254</c:v>
                </c:pt>
                <c:pt idx="181" formatCode="General">
                  <c:v>192</c:v>
                </c:pt>
                <c:pt idx="182" formatCode="General">
                  <c:v>182</c:v>
                </c:pt>
                <c:pt idx="183" formatCode="General">
                  <c:v>158</c:v>
                </c:pt>
                <c:pt idx="184" formatCode="General">
                  <c:v>119</c:v>
                </c:pt>
                <c:pt idx="185" formatCode="General">
                  <c:v>112</c:v>
                </c:pt>
                <c:pt idx="186" formatCode="General">
                  <c:v>108</c:v>
                </c:pt>
                <c:pt idx="187" formatCode="General">
                  <c:v>120</c:v>
                </c:pt>
                <c:pt idx="188" formatCode="General">
                  <c:v>192</c:v>
                </c:pt>
                <c:pt idx="189" formatCode="General">
                  <c:v>167</c:v>
                </c:pt>
                <c:pt idx="190" formatCode="General">
                  <c:v>221</c:v>
                </c:pt>
                <c:pt idx="191" formatCode="General">
                  <c:v>216</c:v>
                </c:pt>
                <c:pt idx="192" formatCode="General">
                  <c:v>121</c:v>
                </c:pt>
                <c:pt idx="193" formatCode="General">
                  <c:v>98</c:v>
                </c:pt>
                <c:pt idx="194" formatCode="General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0D-4C1D-B045-073B90A9A65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ash"/>
              </a:ln>
            </c:spPr>
            <c:trendlineType val="movingAvg"/>
            <c:period val="13"/>
            <c:dispRSqr val="0"/>
            <c:dispEq val="0"/>
          </c:trendline>
          <c:xVal>
            <c:numRef>
              <c:f>'graph aménagements sans jsv'!$A$3:$A$198</c:f>
              <c:numCache>
                <c:formatCode>d\-mmm\-yy</c:formatCode>
                <c:ptCount val="196"/>
                <c:pt idx="0">
                  <c:v>36327</c:v>
                </c:pt>
                <c:pt idx="1">
                  <c:v>36369</c:v>
                </c:pt>
                <c:pt idx="2">
                  <c:v>36390</c:v>
                </c:pt>
                <c:pt idx="3">
                  <c:v>36453</c:v>
                </c:pt>
                <c:pt idx="4">
                  <c:v>36495</c:v>
                </c:pt>
                <c:pt idx="5">
                  <c:v>36516</c:v>
                </c:pt>
                <c:pt idx="6">
                  <c:v>36551</c:v>
                </c:pt>
                <c:pt idx="7">
                  <c:v>36586</c:v>
                </c:pt>
                <c:pt idx="8">
                  <c:v>36607</c:v>
                </c:pt>
                <c:pt idx="9">
                  <c:v>36635</c:v>
                </c:pt>
                <c:pt idx="10">
                  <c:v>36670</c:v>
                </c:pt>
                <c:pt idx="11">
                  <c:v>36698</c:v>
                </c:pt>
                <c:pt idx="12">
                  <c:v>36726</c:v>
                </c:pt>
                <c:pt idx="13">
                  <c:v>36761</c:v>
                </c:pt>
                <c:pt idx="14">
                  <c:v>36789</c:v>
                </c:pt>
                <c:pt idx="15">
                  <c:v>36824</c:v>
                </c:pt>
                <c:pt idx="16">
                  <c:v>36845</c:v>
                </c:pt>
                <c:pt idx="17">
                  <c:v>36880</c:v>
                </c:pt>
                <c:pt idx="18">
                  <c:v>36915</c:v>
                </c:pt>
                <c:pt idx="19">
                  <c:v>36936</c:v>
                </c:pt>
                <c:pt idx="20">
                  <c:v>36971</c:v>
                </c:pt>
                <c:pt idx="21">
                  <c:v>36999</c:v>
                </c:pt>
                <c:pt idx="22">
                  <c:v>37034</c:v>
                </c:pt>
                <c:pt idx="23">
                  <c:v>37062</c:v>
                </c:pt>
                <c:pt idx="24">
                  <c:v>37097</c:v>
                </c:pt>
                <c:pt idx="25">
                  <c:v>37125</c:v>
                </c:pt>
                <c:pt idx="26">
                  <c:v>37153</c:v>
                </c:pt>
                <c:pt idx="27">
                  <c:v>37181</c:v>
                </c:pt>
                <c:pt idx="28">
                  <c:v>37216</c:v>
                </c:pt>
                <c:pt idx="29">
                  <c:v>37244</c:v>
                </c:pt>
                <c:pt idx="30">
                  <c:v>37279</c:v>
                </c:pt>
                <c:pt idx="31">
                  <c:v>37314</c:v>
                </c:pt>
                <c:pt idx="32">
                  <c:v>37335</c:v>
                </c:pt>
                <c:pt idx="33">
                  <c:v>37370</c:v>
                </c:pt>
                <c:pt idx="34">
                  <c:v>37398</c:v>
                </c:pt>
                <c:pt idx="35">
                  <c:v>37433</c:v>
                </c:pt>
                <c:pt idx="36">
                  <c:v>37461</c:v>
                </c:pt>
                <c:pt idx="37">
                  <c:v>38042</c:v>
                </c:pt>
                <c:pt idx="38">
                  <c:v>38063</c:v>
                </c:pt>
                <c:pt idx="39">
                  <c:v>38105</c:v>
                </c:pt>
                <c:pt idx="40">
                  <c:v>38126</c:v>
                </c:pt>
                <c:pt idx="41">
                  <c:v>38154</c:v>
                </c:pt>
                <c:pt idx="42">
                  <c:v>38189</c:v>
                </c:pt>
                <c:pt idx="43">
                  <c:v>38217</c:v>
                </c:pt>
                <c:pt idx="44">
                  <c:v>38245</c:v>
                </c:pt>
                <c:pt idx="45">
                  <c:v>38294</c:v>
                </c:pt>
                <c:pt idx="46">
                  <c:v>38315</c:v>
                </c:pt>
                <c:pt idx="47">
                  <c:v>38336</c:v>
                </c:pt>
                <c:pt idx="48">
                  <c:v>38371</c:v>
                </c:pt>
                <c:pt idx="49">
                  <c:v>38399</c:v>
                </c:pt>
                <c:pt idx="50">
                  <c:v>38434</c:v>
                </c:pt>
                <c:pt idx="51">
                  <c:v>38462</c:v>
                </c:pt>
                <c:pt idx="52">
                  <c:v>38490</c:v>
                </c:pt>
                <c:pt idx="53">
                  <c:v>38518</c:v>
                </c:pt>
                <c:pt idx="54">
                  <c:v>38553</c:v>
                </c:pt>
                <c:pt idx="55">
                  <c:v>38581</c:v>
                </c:pt>
                <c:pt idx="56">
                  <c:v>38616</c:v>
                </c:pt>
                <c:pt idx="57">
                  <c:v>38645</c:v>
                </c:pt>
                <c:pt idx="58">
                  <c:v>38707</c:v>
                </c:pt>
                <c:pt idx="59">
                  <c:v>38763</c:v>
                </c:pt>
                <c:pt idx="60">
                  <c:v>38854</c:v>
                </c:pt>
                <c:pt idx="61">
                  <c:v>38875</c:v>
                </c:pt>
                <c:pt idx="62">
                  <c:v>38910</c:v>
                </c:pt>
                <c:pt idx="63">
                  <c:v>38952</c:v>
                </c:pt>
                <c:pt idx="64">
                  <c:v>38980</c:v>
                </c:pt>
                <c:pt idx="65">
                  <c:v>39036</c:v>
                </c:pt>
                <c:pt idx="66">
                  <c:v>39071</c:v>
                </c:pt>
                <c:pt idx="67">
                  <c:v>39134</c:v>
                </c:pt>
                <c:pt idx="68">
                  <c:v>39162</c:v>
                </c:pt>
                <c:pt idx="69">
                  <c:v>39190</c:v>
                </c:pt>
                <c:pt idx="70">
                  <c:v>39218</c:v>
                </c:pt>
                <c:pt idx="71">
                  <c:v>39253</c:v>
                </c:pt>
                <c:pt idx="72">
                  <c:v>39281</c:v>
                </c:pt>
                <c:pt idx="73">
                  <c:v>39316</c:v>
                </c:pt>
                <c:pt idx="74">
                  <c:v>39344</c:v>
                </c:pt>
                <c:pt idx="75">
                  <c:v>39372</c:v>
                </c:pt>
                <c:pt idx="76">
                  <c:v>39407</c:v>
                </c:pt>
                <c:pt idx="77">
                  <c:v>39435</c:v>
                </c:pt>
                <c:pt idx="78">
                  <c:v>39463</c:v>
                </c:pt>
                <c:pt idx="79">
                  <c:v>39498</c:v>
                </c:pt>
                <c:pt idx="80">
                  <c:v>39526</c:v>
                </c:pt>
                <c:pt idx="81">
                  <c:v>39554</c:v>
                </c:pt>
                <c:pt idx="82">
                  <c:v>39590</c:v>
                </c:pt>
                <c:pt idx="83">
                  <c:v>39617</c:v>
                </c:pt>
                <c:pt idx="84">
                  <c:v>39645</c:v>
                </c:pt>
                <c:pt idx="85">
                  <c:v>39680</c:v>
                </c:pt>
                <c:pt idx="86">
                  <c:v>39708</c:v>
                </c:pt>
                <c:pt idx="87">
                  <c:v>39736</c:v>
                </c:pt>
                <c:pt idx="88">
                  <c:v>39771</c:v>
                </c:pt>
                <c:pt idx="89">
                  <c:v>39799</c:v>
                </c:pt>
                <c:pt idx="90">
                  <c:v>39834</c:v>
                </c:pt>
                <c:pt idx="91">
                  <c:v>39862</c:v>
                </c:pt>
                <c:pt idx="92">
                  <c:v>39890</c:v>
                </c:pt>
                <c:pt idx="93">
                  <c:v>39918</c:v>
                </c:pt>
                <c:pt idx="94">
                  <c:v>39953</c:v>
                </c:pt>
                <c:pt idx="95">
                  <c:v>39981</c:v>
                </c:pt>
                <c:pt idx="96">
                  <c:v>40003</c:v>
                </c:pt>
                <c:pt idx="97">
                  <c:v>40051</c:v>
                </c:pt>
                <c:pt idx="98">
                  <c:v>40072</c:v>
                </c:pt>
                <c:pt idx="99">
                  <c:v>40107</c:v>
                </c:pt>
                <c:pt idx="100">
                  <c:v>40135</c:v>
                </c:pt>
                <c:pt idx="101">
                  <c:v>40163</c:v>
                </c:pt>
                <c:pt idx="102">
                  <c:v>40198</c:v>
                </c:pt>
                <c:pt idx="103">
                  <c:v>40226</c:v>
                </c:pt>
                <c:pt idx="104">
                  <c:v>40254</c:v>
                </c:pt>
                <c:pt idx="105">
                  <c:v>40289</c:v>
                </c:pt>
                <c:pt idx="106">
                  <c:v>40316</c:v>
                </c:pt>
                <c:pt idx="107">
                  <c:v>40345</c:v>
                </c:pt>
                <c:pt idx="108">
                  <c:v>40380</c:v>
                </c:pt>
                <c:pt idx="109">
                  <c:v>40408</c:v>
                </c:pt>
                <c:pt idx="110">
                  <c:v>40436</c:v>
                </c:pt>
                <c:pt idx="111">
                  <c:v>40471</c:v>
                </c:pt>
                <c:pt idx="112">
                  <c:v>40499</c:v>
                </c:pt>
                <c:pt idx="113">
                  <c:v>40527</c:v>
                </c:pt>
                <c:pt idx="114">
                  <c:v>40590</c:v>
                </c:pt>
                <c:pt idx="115">
                  <c:v>40619</c:v>
                </c:pt>
                <c:pt idx="116">
                  <c:v>40653</c:v>
                </c:pt>
                <c:pt idx="117">
                  <c:v>40681</c:v>
                </c:pt>
                <c:pt idx="118">
                  <c:v>40709</c:v>
                </c:pt>
                <c:pt idx="119">
                  <c:v>40745</c:v>
                </c:pt>
                <c:pt idx="120">
                  <c:v>40772</c:v>
                </c:pt>
                <c:pt idx="121">
                  <c:v>40807</c:v>
                </c:pt>
                <c:pt idx="122">
                  <c:v>40835</c:v>
                </c:pt>
                <c:pt idx="123">
                  <c:v>40863</c:v>
                </c:pt>
                <c:pt idx="124">
                  <c:v>40926</c:v>
                </c:pt>
                <c:pt idx="125">
                  <c:v>40954</c:v>
                </c:pt>
                <c:pt idx="126">
                  <c:v>40996</c:v>
                </c:pt>
                <c:pt idx="127">
                  <c:v>41017</c:v>
                </c:pt>
                <c:pt idx="128">
                  <c:v>41045</c:v>
                </c:pt>
                <c:pt idx="129">
                  <c:v>41080</c:v>
                </c:pt>
                <c:pt idx="130">
                  <c:v>41171</c:v>
                </c:pt>
                <c:pt idx="131">
                  <c:v>41199</c:v>
                </c:pt>
                <c:pt idx="132">
                  <c:v>41241</c:v>
                </c:pt>
                <c:pt idx="133">
                  <c:v>41262</c:v>
                </c:pt>
                <c:pt idx="134">
                  <c:v>41290</c:v>
                </c:pt>
                <c:pt idx="135">
                  <c:v>41325</c:v>
                </c:pt>
                <c:pt idx="136">
                  <c:v>41353</c:v>
                </c:pt>
                <c:pt idx="137">
                  <c:v>41381</c:v>
                </c:pt>
                <c:pt idx="138">
                  <c:v>41409</c:v>
                </c:pt>
                <c:pt idx="139">
                  <c:v>41444</c:v>
                </c:pt>
                <c:pt idx="140">
                  <c:v>41542</c:v>
                </c:pt>
                <c:pt idx="141">
                  <c:v>41570</c:v>
                </c:pt>
                <c:pt idx="142">
                  <c:v>41598</c:v>
                </c:pt>
                <c:pt idx="143">
                  <c:v>41626</c:v>
                </c:pt>
                <c:pt idx="144">
                  <c:v>41654</c:v>
                </c:pt>
                <c:pt idx="145">
                  <c:v>41689</c:v>
                </c:pt>
                <c:pt idx="146">
                  <c:v>41717</c:v>
                </c:pt>
                <c:pt idx="147">
                  <c:v>41745</c:v>
                </c:pt>
                <c:pt idx="148">
                  <c:v>41780</c:v>
                </c:pt>
                <c:pt idx="149">
                  <c:v>41815</c:v>
                </c:pt>
                <c:pt idx="150">
                  <c:v>41836</c:v>
                </c:pt>
                <c:pt idx="151">
                  <c:v>41899</c:v>
                </c:pt>
                <c:pt idx="152">
                  <c:v>41927</c:v>
                </c:pt>
                <c:pt idx="153">
                  <c:v>41962</c:v>
                </c:pt>
                <c:pt idx="154">
                  <c:v>41990</c:v>
                </c:pt>
                <c:pt idx="155">
                  <c:v>42025</c:v>
                </c:pt>
                <c:pt idx="156">
                  <c:v>42053</c:v>
                </c:pt>
                <c:pt idx="157">
                  <c:v>42081</c:v>
                </c:pt>
                <c:pt idx="158">
                  <c:v>42102</c:v>
                </c:pt>
                <c:pt idx="159">
                  <c:v>42144</c:v>
                </c:pt>
                <c:pt idx="160">
                  <c:v>42171</c:v>
                </c:pt>
                <c:pt idx="161">
                  <c:v>42264</c:v>
                </c:pt>
                <c:pt idx="162">
                  <c:v>42305</c:v>
                </c:pt>
                <c:pt idx="163">
                  <c:v>42333</c:v>
                </c:pt>
                <c:pt idx="164">
                  <c:v>42354</c:v>
                </c:pt>
                <c:pt idx="165">
                  <c:v>42389</c:v>
                </c:pt>
                <c:pt idx="166">
                  <c:v>42410</c:v>
                </c:pt>
                <c:pt idx="167">
                  <c:v>42442</c:v>
                </c:pt>
                <c:pt idx="168">
                  <c:v>42480</c:v>
                </c:pt>
                <c:pt idx="169">
                  <c:v>42506</c:v>
                </c:pt>
                <c:pt idx="170">
                  <c:v>42543</c:v>
                </c:pt>
                <c:pt idx="171">
                  <c:v>42612</c:v>
                </c:pt>
                <c:pt idx="172">
                  <c:v>42641</c:v>
                </c:pt>
                <c:pt idx="173">
                  <c:v>42662</c:v>
                </c:pt>
                <c:pt idx="174">
                  <c:v>42711</c:v>
                </c:pt>
                <c:pt idx="175">
                  <c:v>42753</c:v>
                </c:pt>
                <c:pt idx="176">
                  <c:v>42781</c:v>
                </c:pt>
                <c:pt idx="177">
                  <c:v>42809</c:v>
                </c:pt>
                <c:pt idx="178">
                  <c:v>42865</c:v>
                </c:pt>
                <c:pt idx="179">
                  <c:v>42900</c:v>
                </c:pt>
                <c:pt idx="180">
                  <c:v>42935</c:v>
                </c:pt>
                <c:pt idx="181">
                  <c:v>42998</c:v>
                </c:pt>
                <c:pt idx="182">
                  <c:v>43026</c:v>
                </c:pt>
                <c:pt idx="183">
                  <c:v>43054</c:v>
                </c:pt>
                <c:pt idx="184">
                  <c:v>43075</c:v>
                </c:pt>
                <c:pt idx="185">
                  <c:v>43117</c:v>
                </c:pt>
                <c:pt idx="186">
                  <c:v>43145</c:v>
                </c:pt>
                <c:pt idx="187">
                  <c:v>43180</c:v>
                </c:pt>
                <c:pt idx="188">
                  <c:v>43208</c:v>
                </c:pt>
                <c:pt idx="189">
                  <c:v>43236</c:v>
                </c:pt>
                <c:pt idx="190">
                  <c:v>43271</c:v>
                </c:pt>
                <c:pt idx="191">
                  <c:v>43390</c:v>
                </c:pt>
                <c:pt idx="192">
                  <c:v>43432</c:v>
                </c:pt>
                <c:pt idx="193">
                  <c:v>43453</c:v>
                </c:pt>
                <c:pt idx="194">
                  <c:v>43474</c:v>
                </c:pt>
              </c:numCache>
            </c:numRef>
          </c:xVal>
          <c:yVal>
            <c:numRef>
              <c:f>'graph aménagements sans jsv'!$C$3:$C$198</c:f>
              <c:numCache>
                <c:formatCode>0</c:formatCode>
                <c:ptCount val="196"/>
                <c:pt idx="0">
                  <c:v>118</c:v>
                </c:pt>
                <c:pt idx="1">
                  <c:v>81</c:v>
                </c:pt>
                <c:pt idx="2">
                  <c:v>29</c:v>
                </c:pt>
                <c:pt idx="3">
                  <c:v>88.5</c:v>
                </c:pt>
                <c:pt idx="4">
                  <c:v>72</c:v>
                </c:pt>
                <c:pt idx="5">
                  <c:v>50</c:v>
                </c:pt>
                <c:pt idx="6">
                  <c:v>52</c:v>
                </c:pt>
                <c:pt idx="7">
                  <c:v>60</c:v>
                </c:pt>
                <c:pt idx="8">
                  <c:v>97</c:v>
                </c:pt>
                <c:pt idx="9">
                  <c:v>55</c:v>
                </c:pt>
                <c:pt idx="10">
                  <c:v>58</c:v>
                </c:pt>
                <c:pt idx="11">
                  <c:v>69</c:v>
                </c:pt>
                <c:pt idx="12">
                  <c:v>67</c:v>
                </c:pt>
                <c:pt idx="13">
                  <c:v>72</c:v>
                </c:pt>
                <c:pt idx="14">
                  <c:v>93</c:v>
                </c:pt>
                <c:pt idx="15">
                  <c:v>57</c:v>
                </c:pt>
                <c:pt idx="16">
                  <c:v>54</c:v>
                </c:pt>
                <c:pt idx="17">
                  <c:v>64</c:v>
                </c:pt>
                <c:pt idx="18">
                  <c:v>55</c:v>
                </c:pt>
                <c:pt idx="19">
                  <c:v>75</c:v>
                </c:pt>
                <c:pt idx="20">
                  <c:v>56</c:v>
                </c:pt>
                <c:pt idx="21">
                  <c:v>33</c:v>
                </c:pt>
                <c:pt idx="22">
                  <c:v>105</c:v>
                </c:pt>
                <c:pt idx="23">
                  <c:v>97</c:v>
                </c:pt>
                <c:pt idx="24">
                  <c:v>85</c:v>
                </c:pt>
                <c:pt idx="25">
                  <c:v>72</c:v>
                </c:pt>
                <c:pt idx="26">
                  <c:v>48</c:v>
                </c:pt>
                <c:pt idx="27">
                  <c:v>107</c:v>
                </c:pt>
                <c:pt idx="28">
                  <c:v>74</c:v>
                </c:pt>
                <c:pt idx="29">
                  <c:v>58</c:v>
                </c:pt>
                <c:pt idx="30">
                  <c:v>59</c:v>
                </c:pt>
                <c:pt idx="31">
                  <c:v>56</c:v>
                </c:pt>
                <c:pt idx="32">
                  <c:v>51</c:v>
                </c:pt>
                <c:pt idx="33">
                  <c:v>109</c:v>
                </c:pt>
                <c:pt idx="34">
                  <c:v>60</c:v>
                </c:pt>
                <c:pt idx="35">
                  <c:v>48</c:v>
                </c:pt>
                <c:pt idx="36">
                  <c:v>57</c:v>
                </c:pt>
                <c:pt idx="37">
                  <c:v>47</c:v>
                </c:pt>
                <c:pt idx="38">
                  <c:v>119</c:v>
                </c:pt>
                <c:pt idx="39">
                  <c:v>99</c:v>
                </c:pt>
                <c:pt idx="40">
                  <c:v>130</c:v>
                </c:pt>
                <c:pt idx="41">
                  <c:v>144</c:v>
                </c:pt>
                <c:pt idx="42">
                  <c:v>101</c:v>
                </c:pt>
                <c:pt idx="43">
                  <c:v>63</c:v>
                </c:pt>
                <c:pt idx="44">
                  <c:v>99</c:v>
                </c:pt>
                <c:pt idx="45">
                  <c:v>91</c:v>
                </c:pt>
                <c:pt idx="46">
                  <c:v>95</c:v>
                </c:pt>
                <c:pt idx="47">
                  <c:v>96</c:v>
                </c:pt>
                <c:pt idx="48">
                  <c:v>106</c:v>
                </c:pt>
                <c:pt idx="49">
                  <c:v>102</c:v>
                </c:pt>
                <c:pt idx="50">
                  <c:v>129</c:v>
                </c:pt>
                <c:pt idx="51">
                  <c:v>77</c:v>
                </c:pt>
                <c:pt idx="52">
                  <c:v>120</c:v>
                </c:pt>
                <c:pt idx="53">
                  <c:v>79</c:v>
                </c:pt>
                <c:pt idx="54">
                  <c:v>92</c:v>
                </c:pt>
                <c:pt idx="55">
                  <c:v>111</c:v>
                </c:pt>
                <c:pt idx="56">
                  <c:v>153</c:v>
                </c:pt>
                <c:pt idx="57">
                  <c:v>152</c:v>
                </c:pt>
                <c:pt idx="58">
                  <c:v>21</c:v>
                </c:pt>
                <c:pt idx="59">
                  <c:v>67</c:v>
                </c:pt>
                <c:pt idx="60">
                  <c:v>146</c:v>
                </c:pt>
                <c:pt idx="61">
                  <c:v>144</c:v>
                </c:pt>
                <c:pt idx="62">
                  <c:v>124</c:v>
                </c:pt>
                <c:pt idx="63">
                  <c:v>123</c:v>
                </c:pt>
                <c:pt idx="64">
                  <c:v>139</c:v>
                </c:pt>
                <c:pt idx="65">
                  <c:v>155</c:v>
                </c:pt>
                <c:pt idx="66">
                  <c:v>135</c:v>
                </c:pt>
                <c:pt idx="67">
                  <c:v>137</c:v>
                </c:pt>
                <c:pt idx="68">
                  <c:v>98</c:v>
                </c:pt>
                <c:pt idx="69">
                  <c:v>106</c:v>
                </c:pt>
                <c:pt idx="70">
                  <c:v>117</c:v>
                </c:pt>
                <c:pt idx="71">
                  <c:v>157</c:v>
                </c:pt>
                <c:pt idx="72">
                  <c:v>109</c:v>
                </c:pt>
                <c:pt idx="73">
                  <c:v>59</c:v>
                </c:pt>
                <c:pt idx="74">
                  <c:v>148</c:v>
                </c:pt>
                <c:pt idx="75">
                  <c:v>143</c:v>
                </c:pt>
                <c:pt idx="76">
                  <c:v>115</c:v>
                </c:pt>
                <c:pt idx="77">
                  <c:v>116</c:v>
                </c:pt>
                <c:pt idx="78">
                  <c:v>105</c:v>
                </c:pt>
                <c:pt idx="79">
                  <c:v>86</c:v>
                </c:pt>
                <c:pt idx="80">
                  <c:v>118</c:v>
                </c:pt>
                <c:pt idx="81">
                  <c:v>79</c:v>
                </c:pt>
                <c:pt idx="82">
                  <c:v>141</c:v>
                </c:pt>
                <c:pt idx="83">
                  <c:v>141</c:v>
                </c:pt>
                <c:pt idx="84">
                  <c:v>129</c:v>
                </c:pt>
                <c:pt idx="85">
                  <c:v>99</c:v>
                </c:pt>
                <c:pt idx="86">
                  <c:v>177</c:v>
                </c:pt>
                <c:pt idx="87">
                  <c:v>130</c:v>
                </c:pt>
                <c:pt idx="88">
                  <c:v>132</c:v>
                </c:pt>
                <c:pt idx="89">
                  <c:v>99</c:v>
                </c:pt>
                <c:pt idx="90">
                  <c:v>103</c:v>
                </c:pt>
                <c:pt idx="91">
                  <c:v>92</c:v>
                </c:pt>
                <c:pt idx="92">
                  <c:v>138</c:v>
                </c:pt>
                <c:pt idx="93">
                  <c:v>133</c:v>
                </c:pt>
                <c:pt idx="94">
                  <c:v>133</c:v>
                </c:pt>
                <c:pt idx="95">
                  <c:v>172</c:v>
                </c:pt>
                <c:pt idx="96">
                  <c:v>133</c:v>
                </c:pt>
                <c:pt idx="97">
                  <c:v>137</c:v>
                </c:pt>
                <c:pt idx="98">
                  <c:v>160</c:v>
                </c:pt>
                <c:pt idx="99">
                  <c:v>127</c:v>
                </c:pt>
                <c:pt idx="100">
                  <c:v>151</c:v>
                </c:pt>
                <c:pt idx="101">
                  <c:v>108</c:v>
                </c:pt>
                <c:pt idx="102">
                  <c:v>91</c:v>
                </c:pt>
                <c:pt idx="103">
                  <c:v>44</c:v>
                </c:pt>
                <c:pt idx="104">
                  <c:v>110</c:v>
                </c:pt>
                <c:pt idx="105">
                  <c:v>148</c:v>
                </c:pt>
                <c:pt idx="106">
                  <c:v>165</c:v>
                </c:pt>
                <c:pt idx="107">
                  <c:v>145</c:v>
                </c:pt>
                <c:pt idx="108">
                  <c:v>104</c:v>
                </c:pt>
                <c:pt idx="109">
                  <c:v>87</c:v>
                </c:pt>
                <c:pt idx="110">
                  <c:v>189</c:v>
                </c:pt>
                <c:pt idx="111">
                  <c:v>95</c:v>
                </c:pt>
                <c:pt idx="112">
                  <c:v>131</c:v>
                </c:pt>
                <c:pt idx="113">
                  <c:v>98</c:v>
                </c:pt>
                <c:pt idx="114">
                  <c:v>99</c:v>
                </c:pt>
                <c:pt idx="115">
                  <c:v>144</c:v>
                </c:pt>
                <c:pt idx="116">
                  <c:v>137</c:v>
                </c:pt>
                <c:pt idx="117">
                  <c:v>118</c:v>
                </c:pt>
                <c:pt idx="118">
                  <c:v>129</c:v>
                </c:pt>
                <c:pt idx="119">
                  <c:v>103</c:v>
                </c:pt>
                <c:pt idx="120">
                  <c:v>95</c:v>
                </c:pt>
                <c:pt idx="121">
                  <c:v>231</c:v>
                </c:pt>
                <c:pt idx="122">
                  <c:v>284</c:v>
                </c:pt>
                <c:pt idx="123">
                  <c:v>227</c:v>
                </c:pt>
                <c:pt idx="124">
                  <c:v>152</c:v>
                </c:pt>
                <c:pt idx="125">
                  <c:v>119</c:v>
                </c:pt>
                <c:pt idx="126">
                  <c:v>303</c:v>
                </c:pt>
                <c:pt idx="127">
                  <c:v>129</c:v>
                </c:pt>
                <c:pt idx="128">
                  <c:v>217</c:v>
                </c:pt>
                <c:pt idx="129">
                  <c:v>270</c:v>
                </c:pt>
                <c:pt idx="130">
                  <c:v>278</c:v>
                </c:pt>
                <c:pt idx="131">
                  <c:v>199</c:v>
                </c:pt>
                <c:pt idx="132">
                  <c:v>210</c:v>
                </c:pt>
                <c:pt idx="133">
                  <c:v>201</c:v>
                </c:pt>
                <c:pt idx="134">
                  <c:v>99</c:v>
                </c:pt>
                <c:pt idx="135">
                  <c:v>148</c:v>
                </c:pt>
                <c:pt idx="136">
                  <c:v>123</c:v>
                </c:pt>
                <c:pt idx="137">
                  <c:v>165</c:v>
                </c:pt>
                <c:pt idx="138">
                  <c:v>325</c:v>
                </c:pt>
                <c:pt idx="139">
                  <c:v>245</c:v>
                </c:pt>
                <c:pt idx="140">
                  <c:v>335</c:v>
                </c:pt>
                <c:pt idx="141">
                  <c:v>210</c:v>
                </c:pt>
                <c:pt idx="142">
                  <c:v>97</c:v>
                </c:pt>
                <c:pt idx="143">
                  <c:v>173</c:v>
                </c:pt>
                <c:pt idx="144">
                  <c:v>143</c:v>
                </c:pt>
                <c:pt idx="145">
                  <c:v>211</c:v>
                </c:pt>
                <c:pt idx="146">
                  <c:v>220</c:v>
                </c:pt>
                <c:pt idx="147">
                  <c:v>255</c:v>
                </c:pt>
                <c:pt idx="148">
                  <c:v>192</c:v>
                </c:pt>
                <c:pt idx="149">
                  <c:v>261</c:v>
                </c:pt>
                <c:pt idx="150">
                  <c:v>228</c:v>
                </c:pt>
                <c:pt idx="151">
                  <c:v>268</c:v>
                </c:pt>
                <c:pt idx="152">
                  <c:v>238</c:v>
                </c:pt>
                <c:pt idx="153">
                  <c:v>236</c:v>
                </c:pt>
                <c:pt idx="154">
                  <c:v>193</c:v>
                </c:pt>
                <c:pt idx="155">
                  <c:v>187</c:v>
                </c:pt>
                <c:pt idx="156">
                  <c:v>194</c:v>
                </c:pt>
                <c:pt idx="157">
                  <c:v>210</c:v>
                </c:pt>
                <c:pt idx="158">
                  <c:v>253</c:v>
                </c:pt>
                <c:pt idx="159">
                  <c:v>228</c:v>
                </c:pt>
                <c:pt idx="160">
                  <c:v>253</c:v>
                </c:pt>
                <c:pt idx="161">
                  <c:v>256</c:v>
                </c:pt>
                <c:pt idx="162">
                  <c:v>151</c:v>
                </c:pt>
                <c:pt idx="163">
                  <c:v>226</c:v>
                </c:pt>
                <c:pt idx="164">
                  <c:v>217</c:v>
                </c:pt>
                <c:pt idx="165">
                  <c:v>188</c:v>
                </c:pt>
                <c:pt idx="166">
                  <c:v>167</c:v>
                </c:pt>
                <c:pt idx="167">
                  <c:v>221</c:v>
                </c:pt>
                <c:pt idx="168">
                  <c:v>270</c:v>
                </c:pt>
                <c:pt idx="169">
                  <c:v>267</c:v>
                </c:pt>
                <c:pt idx="170">
                  <c:v>244</c:v>
                </c:pt>
                <c:pt idx="171">
                  <c:v>255</c:v>
                </c:pt>
                <c:pt idx="172">
                  <c:v>373</c:v>
                </c:pt>
                <c:pt idx="173">
                  <c:v>243</c:v>
                </c:pt>
                <c:pt idx="174">
                  <c:v>280</c:v>
                </c:pt>
                <c:pt idx="175">
                  <c:v>216</c:v>
                </c:pt>
                <c:pt idx="176">
                  <c:v>220</c:v>
                </c:pt>
                <c:pt idx="177">
                  <c:v>287</c:v>
                </c:pt>
                <c:pt idx="178">
                  <c:v>290</c:v>
                </c:pt>
                <c:pt idx="179">
                  <c:v>335</c:v>
                </c:pt>
                <c:pt idx="180">
                  <c:v>281</c:v>
                </c:pt>
                <c:pt idx="181">
                  <c:v>322</c:v>
                </c:pt>
                <c:pt idx="182">
                  <c:v>383</c:v>
                </c:pt>
                <c:pt idx="183">
                  <c:v>288</c:v>
                </c:pt>
                <c:pt idx="184">
                  <c:v>309</c:v>
                </c:pt>
                <c:pt idx="185">
                  <c:v>261</c:v>
                </c:pt>
                <c:pt idx="186">
                  <c:v>244</c:v>
                </c:pt>
                <c:pt idx="187">
                  <c:v>262</c:v>
                </c:pt>
                <c:pt idx="188">
                  <c:v>346</c:v>
                </c:pt>
                <c:pt idx="189">
                  <c:v>320</c:v>
                </c:pt>
                <c:pt idx="190">
                  <c:v>314</c:v>
                </c:pt>
                <c:pt idx="191">
                  <c:v>433</c:v>
                </c:pt>
                <c:pt idx="192">
                  <c:v>271</c:v>
                </c:pt>
                <c:pt idx="193">
                  <c:v>207</c:v>
                </c:pt>
                <c:pt idx="194">
                  <c:v>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0D-4C1D-B045-073B90A9A658}"/>
            </c:ext>
          </c:extLst>
        </c:ser>
        <c:ser>
          <c:idx val="2"/>
          <c:order val="2"/>
          <c:xVal>
            <c:numRef>
              <c:f>'graph aménagements sans jsv'!$A$3:$A$198</c:f>
              <c:numCache>
                <c:formatCode>d\-mmm\-yy</c:formatCode>
                <c:ptCount val="196"/>
                <c:pt idx="0">
                  <c:v>36327</c:v>
                </c:pt>
                <c:pt idx="1">
                  <c:v>36369</c:v>
                </c:pt>
                <c:pt idx="2">
                  <c:v>36390</c:v>
                </c:pt>
                <c:pt idx="3">
                  <c:v>36453</c:v>
                </c:pt>
                <c:pt idx="4">
                  <c:v>36495</c:v>
                </c:pt>
                <c:pt idx="5">
                  <c:v>36516</c:v>
                </c:pt>
                <c:pt idx="6">
                  <c:v>36551</c:v>
                </c:pt>
                <c:pt idx="7">
                  <c:v>36586</c:v>
                </c:pt>
                <c:pt idx="8">
                  <c:v>36607</c:v>
                </c:pt>
                <c:pt idx="9">
                  <c:v>36635</c:v>
                </c:pt>
                <c:pt idx="10">
                  <c:v>36670</c:v>
                </c:pt>
                <c:pt idx="11">
                  <c:v>36698</c:v>
                </c:pt>
                <c:pt idx="12">
                  <c:v>36726</c:v>
                </c:pt>
                <c:pt idx="13">
                  <c:v>36761</c:v>
                </c:pt>
                <c:pt idx="14">
                  <c:v>36789</c:v>
                </c:pt>
                <c:pt idx="15">
                  <c:v>36824</c:v>
                </c:pt>
                <c:pt idx="16">
                  <c:v>36845</c:v>
                </c:pt>
                <c:pt idx="17">
                  <c:v>36880</c:v>
                </c:pt>
                <c:pt idx="18">
                  <c:v>36915</c:v>
                </c:pt>
                <c:pt idx="19">
                  <c:v>36936</c:v>
                </c:pt>
                <c:pt idx="20">
                  <c:v>36971</c:v>
                </c:pt>
                <c:pt idx="21">
                  <c:v>36999</c:v>
                </c:pt>
                <c:pt idx="22">
                  <c:v>37034</c:v>
                </c:pt>
                <c:pt idx="23">
                  <c:v>37062</c:v>
                </c:pt>
                <c:pt idx="24">
                  <c:v>37097</c:v>
                </c:pt>
                <c:pt idx="25">
                  <c:v>37125</c:v>
                </c:pt>
                <c:pt idx="26">
                  <c:v>37153</c:v>
                </c:pt>
                <c:pt idx="27">
                  <c:v>37181</c:v>
                </c:pt>
                <c:pt idx="28">
                  <c:v>37216</c:v>
                </c:pt>
                <c:pt idx="29">
                  <c:v>37244</c:v>
                </c:pt>
                <c:pt idx="30">
                  <c:v>37279</c:v>
                </c:pt>
                <c:pt idx="31">
                  <c:v>37314</c:v>
                </c:pt>
                <c:pt idx="32">
                  <c:v>37335</c:v>
                </c:pt>
                <c:pt idx="33">
                  <c:v>37370</c:v>
                </c:pt>
                <c:pt idx="34">
                  <c:v>37398</c:v>
                </c:pt>
                <c:pt idx="35">
                  <c:v>37433</c:v>
                </c:pt>
                <c:pt idx="36">
                  <c:v>37461</c:v>
                </c:pt>
                <c:pt idx="37">
                  <c:v>38042</c:v>
                </c:pt>
                <c:pt idx="38">
                  <c:v>38063</c:v>
                </c:pt>
                <c:pt idx="39">
                  <c:v>38105</c:v>
                </c:pt>
                <c:pt idx="40">
                  <c:v>38126</c:v>
                </c:pt>
                <c:pt idx="41">
                  <c:v>38154</c:v>
                </c:pt>
                <c:pt idx="42">
                  <c:v>38189</c:v>
                </c:pt>
                <c:pt idx="43">
                  <c:v>38217</c:v>
                </c:pt>
                <c:pt idx="44">
                  <c:v>38245</c:v>
                </c:pt>
                <c:pt idx="45">
                  <c:v>38294</c:v>
                </c:pt>
                <c:pt idx="46">
                  <c:v>38315</c:v>
                </c:pt>
                <c:pt idx="47">
                  <c:v>38336</c:v>
                </c:pt>
                <c:pt idx="48">
                  <c:v>38371</c:v>
                </c:pt>
                <c:pt idx="49">
                  <c:v>38399</c:v>
                </c:pt>
                <c:pt idx="50">
                  <c:v>38434</c:v>
                </c:pt>
                <c:pt idx="51">
                  <c:v>38462</c:v>
                </c:pt>
                <c:pt idx="52">
                  <c:v>38490</c:v>
                </c:pt>
                <c:pt idx="53">
                  <c:v>38518</c:v>
                </c:pt>
                <c:pt idx="54">
                  <c:v>38553</c:v>
                </c:pt>
                <c:pt idx="55">
                  <c:v>38581</c:v>
                </c:pt>
                <c:pt idx="56">
                  <c:v>38616</c:v>
                </c:pt>
                <c:pt idx="57">
                  <c:v>38645</c:v>
                </c:pt>
                <c:pt idx="58">
                  <c:v>38707</c:v>
                </c:pt>
                <c:pt idx="59">
                  <c:v>38763</c:v>
                </c:pt>
                <c:pt idx="60">
                  <c:v>38854</c:v>
                </c:pt>
                <c:pt idx="61">
                  <c:v>38875</c:v>
                </c:pt>
                <c:pt idx="62">
                  <c:v>38910</c:v>
                </c:pt>
                <c:pt idx="63">
                  <c:v>38952</c:v>
                </c:pt>
                <c:pt idx="64">
                  <c:v>38980</c:v>
                </c:pt>
                <c:pt idx="65">
                  <c:v>39036</c:v>
                </c:pt>
                <c:pt idx="66">
                  <c:v>39071</c:v>
                </c:pt>
                <c:pt idx="67">
                  <c:v>39134</c:v>
                </c:pt>
                <c:pt idx="68">
                  <c:v>39162</c:v>
                </c:pt>
                <c:pt idx="69">
                  <c:v>39190</c:v>
                </c:pt>
                <c:pt idx="70">
                  <c:v>39218</c:v>
                </c:pt>
                <c:pt idx="71">
                  <c:v>39253</c:v>
                </c:pt>
                <c:pt idx="72">
                  <c:v>39281</c:v>
                </c:pt>
                <c:pt idx="73">
                  <c:v>39316</c:v>
                </c:pt>
                <c:pt idx="74">
                  <c:v>39344</c:v>
                </c:pt>
                <c:pt idx="75">
                  <c:v>39372</c:v>
                </c:pt>
                <c:pt idx="76">
                  <c:v>39407</c:v>
                </c:pt>
                <c:pt idx="77">
                  <c:v>39435</c:v>
                </c:pt>
                <c:pt idx="78">
                  <c:v>39463</c:v>
                </c:pt>
                <c:pt idx="79">
                  <c:v>39498</c:v>
                </c:pt>
                <c:pt idx="80">
                  <c:v>39526</c:v>
                </c:pt>
                <c:pt idx="81">
                  <c:v>39554</c:v>
                </c:pt>
                <c:pt idx="82">
                  <c:v>39590</c:v>
                </c:pt>
                <c:pt idx="83">
                  <c:v>39617</c:v>
                </c:pt>
                <c:pt idx="84">
                  <c:v>39645</c:v>
                </c:pt>
                <c:pt idx="85">
                  <c:v>39680</c:v>
                </c:pt>
                <c:pt idx="86">
                  <c:v>39708</c:v>
                </c:pt>
                <c:pt idx="87">
                  <c:v>39736</c:v>
                </c:pt>
                <c:pt idx="88">
                  <c:v>39771</c:v>
                </c:pt>
                <c:pt idx="89">
                  <c:v>39799</c:v>
                </c:pt>
                <c:pt idx="90">
                  <c:v>39834</c:v>
                </c:pt>
                <c:pt idx="91">
                  <c:v>39862</c:v>
                </c:pt>
                <c:pt idx="92">
                  <c:v>39890</c:v>
                </c:pt>
                <c:pt idx="93">
                  <c:v>39918</c:v>
                </c:pt>
                <c:pt idx="94">
                  <c:v>39953</c:v>
                </c:pt>
                <c:pt idx="95">
                  <c:v>39981</c:v>
                </c:pt>
                <c:pt idx="96">
                  <c:v>40003</c:v>
                </c:pt>
                <c:pt idx="97">
                  <c:v>40051</c:v>
                </c:pt>
                <c:pt idx="98">
                  <c:v>40072</c:v>
                </c:pt>
                <c:pt idx="99">
                  <c:v>40107</c:v>
                </c:pt>
                <c:pt idx="100">
                  <c:v>40135</c:v>
                </c:pt>
                <c:pt idx="101">
                  <c:v>40163</c:v>
                </c:pt>
                <c:pt idx="102">
                  <c:v>40198</c:v>
                </c:pt>
                <c:pt idx="103">
                  <c:v>40226</c:v>
                </c:pt>
                <c:pt idx="104">
                  <c:v>40254</c:v>
                </c:pt>
                <c:pt idx="105">
                  <c:v>40289</c:v>
                </c:pt>
                <c:pt idx="106">
                  <c:v>40316</c:v>
                </c:pt>
                <c:pt idx="107">
                  <c:v>40345</c:v>
                </c:pt>
                <c:pt idx="108">
                  <c:v>40380</c:v>
                </c:pt>
                <c:pt idx="109">
                  <c:v>40408</c:v>
                </c:pt>
                <c:pt idx="110">
                  <c:v>40436</c:v>
                </c:pt>
                <c:pt idx="111">
                  <c:v>40471</c:v>
                </c:pt>
                <c:pt idx="112">
                  <c:v>40499</c:v>
                </c:pt>
                <c:pt idx="113">
                  <c:v>40527</c:v>
                </c:pt>
                <c:pt idx="114">
                  <c:v>40590</c:v>
                </c:pt>
                <c:pt idx="115">
                  <c:v>40619</c:v>
                </c:pt>
                <c:pt idx="116">
                  <c:v>40653</c:v>
                </c:pt>
                <c:pt idx="117">
                  <c:v>40681</c:v>
                </c:pt>
                <c:pt idx="118">
                  <c:v>40709</c:v>
                </c:pt>
                <c:pt idx="119">
                  <c:v>40745</c:v>
                </c:pt>
                <c:pt idx="120">
                  <c:v>40772</c:v>
                </c:pt>
                <c:pt idx="121">
                  <c:v>40807</c:v>
                </c:pt>
                <c:pt idx="122">
                  <c:v>40835</c:v>
                </c:pt>
                <c:pt idx="123">
                  <c:v>40863</c:v>
                </c:pt>
                <c:pt idx="124">
                  <c:v>40926</c:v>
                </c:pt>
                <c:pt idx="125">
                  <c:v>40954</c:v>
                </c:pt>
                <c:pt idx="126">
                  <c:v>40996</c:v>
                </c:pt>
                <c:pt idx="127">
                  <c:v>41017</c:v>
                </c:pt>
                <c:pt idx="128">
                  <c:v>41045</c:v>
                </c:pt>
                <c:pt idx="129">
                  <c:v>41080</c:v>
                </c:pt>
                <c:pt idx="130">
                  <c:v>41171</c:v>
                </c:pt>
                <c:pt idx="131">
                  <c:v>41199</c:v>
                </c:pt>
                <c:pt idx="132">
                  <c:v>41241</c:v>
                </c:pt>
                <c:pt idx="133">
                  <c:v>41262</c:v>
                </c:pt>
                <c:pt idx="134">
                  <c:v>41290</c:v>
                </c:pt>
                <c:pt idx="135">
                  <c:v>41325</c:v>
                </c:pt>
                <c:pt idx="136">
                  <c:v>41353</c:v>
                </c:pt>
                <c:pt idx="137">
                  <c:v>41381</c:v>
                </c:pt>
                <c:pt idx="138">
                  <c:v>41409</c:v>
                </c:pt>
                <c:pt idx="139">
                  <c:v>41444</c:v>
                </c:pt>
                <c:pt idx="140">
                  <c:v>41542</c:v>
                </c:pt>
                <c:pt idx="141">
                  <c:v>41570</c:v>
                </c:pt>
                <c:pt idx="142">
                  <c:v>41598</c:v>
                </c:pt>
                <c:pt idx="143">
                  <c:v>41626</c:v>
                </c:pt>
                <c:pt idx="144">
                  <c:v>41654</c:v>
                </c:pt>
                <c:pt idx="145">
                  <c:v>41689</c:v>
                </c:pt>
                <c:pt idx="146">
                  <c:v>41717</c:v>
                </c:pt>
                <c:pt idx="147">
                  <c:v>41745</c:v>
                </c:pt>
                <c:pt idx="148">
                  <c:v>41780</c:v>
                </c:pt>
                <c:pt idx="149">
                  <c:v>41815</c:v>
                </c:pt>
                <c:pt idx="150">
                  <c:v>41836</c:v>
                </c:pt>
                <c:pt idx="151">
                  <c:v>41899</c:v>
                </c:pt>
                <c:pt idx="152">
                  <c:v>41927</c:v>
                </c:pt>
                <c:pt idx="153">
                  <c:v>41962</c:v>
                </c:pt>
                <c:pt idx="154">
                  <c:v>41990</c:v>
                </c:pt>
                <c:pt idx="155">
                  <c:v>42025</c:v>
                </c:pt>
                <c:pt idx="156">
                  <c:v>42053</c:v>
                </c:pt>
                <c:pt idx="157">
                  <c:v>42081</c:v>
                </c:pt>
                <c:pt idx="158">
                  <c:v>42102</c:v>
                </c:pt>
                <c:pt idx="159">
                  <c:v>42144</c:v>
                </c:pt>
                <c:pt idx="160">
                  <c:v>42171</c:v>
                </c:pt>
                <c:pt idx="161">
                  <c:v>42264</c:v>
                </c:pt>
                <c:pt idx="162">
                  <c:v>42305</c:v>
                </c:pt>
                <c:pt idx="163">
                  <c:v>42333</c:v>
                </c:pt>
                <c:pt idx="164">
                  <c:v>42354</c:v>
                </c:pt>
                <c:pt idx="165">
                  <c:v>42389</c:v>
                </c:pt>
                <c:pt idx="166">
                  <c:v>42410</c:v>
                </c:pt>
                <c:pt idx="167">
                  <c:v>42442</c:v>
                </c:pt>
                <c:pt idx="168">
                  <c:v>42480</c:v>
                </c:pt>
                <c:pt idx="169">
                  <c:v>42506</c:v>
                </c:pt>
                <c:pt idx="170">
                  <c:v>42543</c:v>
                </c:pt>
                <c:pt idx="171">
                  <c:v>42612</c:v>
                </c:pt>
                <c:pt idx="172">
                  <c:v>42641</c:v>
                </c:pt>
                <c:pt idx="173">
                  <c:v>42662</c:v>
                </c:pt>
                <c:pt idx="174">
                  <c:v>42711</c:v>
                </c:pt>
                <c:pt idx="175">
                  <c:v>42753</c:v>
                </c:pt>
                <c:pt idx="176">
                  <c:v>42781</c:v>
                </c:pt>
                <c:pt idx="177">
                  <c:v>42809</c:v>
                </c:pt>
                <c:pt idx="178">
                  <c:v>42865</c:v>
                </c:pt>
                <c:pt idx="179">
                  <c:v>42900</c:v>
                </c:pt>
                <c:pt idx="180">
                  <c:v>42935</c:v>
                </c:pt>
                <c:pt idx="181">
                  <c:v>42998</c:v>
                </c:pt>
                <c:pt idx="182">
                  <c:v>43026</c:v>
                </c:pt>
                <c:pt idx="183">
                  <c:v>43054</c:v>
                </c:pt>
                <c:pt idx="184">
                  <c:v>43075</c:v>
                </c:pt>
                <c:pt idx="185">
                  <c:v>43117</c:v>
                </c:pt>
                <c:pt idx="186">
                  <c:v>43145</c:v>
                </c:pt>
                <c:pt idx="187">
                  <c:v>43180</c:v>
                </c:pt>
                <c:pt idx="188">
                  <c:v>43208</c:v>
                </c:pt>
                <c:pt idx="189">
                  <c:v>43236</c:v>
                </c:pt>
                <c:pt idx="190">
                  <c:v>43271</c:v>
                </c:pt>
                <c:pt idx="191">
                  <c:v>43390</c:v>
                </c:pt>
                <c:pt idx="192">
                  <c:v>43432</c:v>
                </c:pt>
                <c:pt idx="193">
                  <c:v>43453</c:v>
                </c:pt>
                <c:pt idx="194">
                  <c:v>43474</c:v>
                </c:pt>
              </c:numCache>
            </c:numRef>
          </c:xVal>
          <c:yVal>
            <c:numRef>
              <c:f>'graph aménagements sans jsv'!$D$3:$D$198</c:f>
              <c:numCache>
                <c:formatCode>0</c:formatCode>
                <c:ptCount val="196"/>
                <c:pt idx="0">
                  <c:v>25</c:v>
                </c:pt>
                <c:pt idx="1">
                  <c:v>30</c:v>
                </c:pt>
                <c:pt idx="2">
                  <c:v>18</c:v>
                </c:pt>
                <c:pt idx="3">
                  <c:v>16</c:v>
                </c:pt>
                <c:pt idx="4">
                  <c:v>12</c:v>
                </c:pt>
                <c:pt idx="5">
                  <c:v>2</c:v>
                </c:pt>
                <c:pt idx="6">
                  <c:v>0</c:v>
                </c:pt>
                <c:pt idx="7">
                  <c:v>11</c:v>
                </c:pt>
                <c:pt idx="8">
                  <c:v>15</c:v>
                </c:pt>
                <c:pt idx="9">
                  <c:v>17</c:v>
                </c:pt>
                <c:pt idx="10">
                  <c:v>17</c:v>
                </c:pt>
                <c:pt idx="11">
                  <c:v>24</c:v>
                </c:pt>
                <c:pt idx="12">
                  <c:v>24</c:v>
                </c:pt>
                <c:pt idx="13">
                  <c:v>26</c:v>
                </c:pt>
                <c:pt idx="14">
                  <c:v>20</c:v>
                </c:pt>
                <c:pt idx="15">
                  <c:v>12</c:v>
                </c:pt>
                <c:pt idx="16">
                  <c:v>6</c:v>
                </c:pt>
                <c:pt idx="17">
                  <c:v>5</c:v>
                </c:pt>
                <c:pt idx="18">
                  <c:v>8</c:v>
                </c:pt>
                <c:pt idx="19">
                  <c:v>5</c:v>
                </c:pt>
                <c:pt idx="20">
                  <c:v>10</c:v>
                </c:pt>
                <c:pt idx="21">
                  <c:v>10</c:v>
                </c:pt>
                <c:pt idx="22">
                  <c:v>27</c:v>
                </c:pt>
                <c:pt idx="23">
                  <c:v>28</c:v>
                </c:pt>
                <c:pt idx="24">
                  <c:v>26</c:v>
                </c:pt>
                <c:pt idx="25">
                  <c:v>27</c:v>
                </c:pt>
                <c:pt idx="26">
                  <c:v>15</c:v>
                </c:pt>
                <c:pt idx="27">
                  <c:v>18</c:v>
                </c:pt>
                <c:pt idx="28">
                  <c:v>7</c:v>
                </c:pt>
                <c:pt idx="29">
                  <c:v>3</c:v>
                </c:pt>
                <c:pt idx="30">
                  <c:v>6</c:v>
                </c:pt>
                <c:pt idx="31">
                  <c:v>6</c:v>
                </c:pt>
                <c:pt idx="32">
                  <c:v>10</c:v>
                </c:pt>
                <c:pt idx="33">
                  <c:v>21</c:v>
                </c:pt>
                <c:pt idx="34">
                  <c:v>16</c:v>
                </c:pt>
                <c:pt idx="35">
                  <c:v>22</c:v>
                </c:pt>
                <c:pt idx="36">
                  <c:v>18</c:v>
                </c:pt>
                <c:pt idx="37">
                  <c:v>0</c:v>
                </c:pt>
                <c:pt idx="38">
                  <c:v>18</c:v>
                </c:pt>
                <c:pt idx="39">
                  <c:v>16</c:v>
                </c:pt>
                <c:pt idx="40">
                  <c:v>24</c:v>
                </c:pt>
                <c:pt idx="41">
                  <c:v>22</c:v>
                </c:pt>
                <c:pt idx="42">
                  <c:v>23</c:v>
                </c:pt>
                <c:pt idx="43">
                  <c:v>23</c:v>
                </c:pt>
                <c:pt idx="44">
                  <c:v>14</c:v>
                </c:pt>
                <c:pt idx="45">
                  <c:v>10</c:v>
                </c:pt>
                <c:pt idx="46">
                  <c:v>5</c:v>
                </c:pt>
                <c:pt idx="47">
                  <c:v>2</c:v>
                </c:pt>
                <c:pt idx="48">
                  <c:v>5</c:v>
                </c:pt>
                <c:pt idx="49">
                  <c:v>20</c:v>
                </c:pt>
                <c:pt idx="50">
                  <c:v>15</c:v>
                </c:pt>
                <c:pt idx="51">
                  <c:v>12</c:v>
                </c:pt>
                <c:pt idx="52">
                  <c:v>13</c:v>
                </c:pt>
                <c:pt idx="53">
                  <c:v>15</c:v>
                </c:pt>
                <c:pt idx="54">
                  <c:v>20</c:v>
                </c:pt>
                <c:pt idx="55">
                  <c:v>24</c:v>
                </c:pt>
                <c:pt idx="56">
                  <c:v>18</c:v>
                </c:pt>
                <c:pt idx="57">
                  <c:v>16</c:v>
                </c:pt>
                <c:pt idx="58">
                  <c:v>5</c:v>
                </c:pt>
                <c:pt idx="59">
                  <c:v>3</c:v>
                </c:pt>
                <c:pt idx="60">
                  <c:v>20</c:v>
                </c:pt>
                <c:pt idx="61">
                  <c:v>20</c:v>
                </c:pt>
                <c:pt idx="62">
                  <c:v>27</c:v>
                </c:pt>
                <c:pt idx="63">
                  <c:v>21</c:v>
                </c:pt>
                <c:pt idx="65">
                  <c:v>12</c:v>
                </c:pt>
                <c:pt idx="66">
                  <c:v>1</c:v>
                </c:pt>
                <c:pt idx="67">
                  <c:v>10</c:v>
                </c:pt>
                <c:pt idx="68">
                  <c:v>4</c:v>
                </c:pt>
                <c:pt idx="69">
                  <c:v>15</c:v>
                </c:pt>
                <c:pt idx="70">
                  <c:v>14</c:v>
                </c:pt>
                <c:pt idx="71">
                  <c:v>23</c:v>
                </c:pt>
                <c:pt idx="72">
                  <c:v>22</c:v>
                </c:pt>
                <c:pt idx="73">
                  <c:v>16</c:v>
                </c:pt>
                <c:pt idx="74">
                  <c:v>15</c:v>
                </c:pt>
                <c:pt idx="75">
                  <c:v>12</c:v>
                </c:pt>
                <c:pt idx="76">
                  <c:v>9</c:v>
                </c:pt>
                <c:pt idx="77">
                  <c:v>0</c:v>
                </c:pt>
                <c:pt idx="78">
                  <c:v>6</c:v>
                </c:pt>
                <c:pt idx="79">
                  <c:v>10</c:v>
                </c:pt>
                <c:pt idx="80">
                  <c:v>5</c:v>
                </c:pt>
                <c:pt idx="81">
                  <c:v>10</c:v>
                </c:pt>
                <c:pt idx="82">
                  <c:v>20</c:v>
                </c:pt>
                <c:pt idx="83">
                  <c:v>21</c:v>
                </c:pt>
                <c:pt idx="84">
                  <c:v>20</c:v>
                </c:pt>
                <c:pt idx="85">
                  <c:v>19</c:v>
                </c:pt>
                <c:pt idx="86">
                  <c:v>14</c:v>
                </c:pt>
                <c:pt idx="87">
                  <c:v>14</c:v>
                </c:pt>
                <c:pt idx="88">
                  <c:v>8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12</c:v>
                </c:pt>
                <c:pt idx="93">
                  <c:v>22</c:v>
                </c:pt>
                <c:pt idx="94">
                  <c:v>20</c:v>
                </c:pt>
                <c:pt idx="95">
                  <c:v>23</c:v>
                </c:pt>
                <c:pt idx="96">
                  <c:v>18</c:v>
                </c:pt>
                <c:pt idx="97">
                  <c:v>20</c:v>
                </c:pt>
                <c:pt idx="98">
                  <c:v>16</c:v>
                </c:pt>
                <c:pt idx="99">
                  <c:v>12</c:v>
                </c:pt>
                <c:pt idx="100">
                  <c:v>12</c:v>
                </c:pt>
                <c:pt idx="101">
                  <c:v>-2</c:v>
                </c:pt>
                <c:pt idx="102">
                  <c:v>1</c:v>
                </c:pt>
                <c:pt idx="103">
                  <c:v>0</c:v>
                </c:pt>
                <c:pt idx="104">
                  <c:v>13</c:v>
                </c:pt>
                <c:pt idx="105">
                  <c:v>11</c:v>
                </c:pt>
                <c:pt idx="106">
                  <c:v>18</c:v>
                </c:pt>
                <c:pt idx="107">
                  <c:v>20</c:v>
                </c:pt>
                <c:pt idx="108">
                  <c:v>25</c:v>
                </c:pt>
                <c:pt idx="109">
                  <c:v>18</c:v>
                </c:pt>
                <c:pt idx="110">
                  <c:v>20</c:v>
                </c:pt>
                <c:pt idx="111">
                  <c:v>8</c:v>
                </c:pt>
                <c:pt idx="112">
                  <c:v>8</c:v>
                </c:pt>
                <c:pt idx="113">
                  <c:v>5</c:v>
                </c:pt>
                <c:pt idx="114">
                  <c:v>7</c:v>
                </c:pt>
                <c:pt idx="115">
                  <c:v>13</c:v>
                </c:pt>
                <c:pt idx="116">
                  <c:v>25</c:v>
                </c:pt>
                <c:pt idx="117">
                  <c:v>20</c:v>
                </c:pt>
                <c:pt idx="118">
                  <c:v>21</c:v>
                </c:pt>
                <c:pt idx="119">
                  <c:v>16</c:v>
                </c:pt>
                <c:pt idx="120">
                  <c:v>23</c:v>
                </c:pt>
                <c:pt idx="121">
                  <c:v>16</c:v>
                </c:pt>
                <c:pt idx="122">
                  <c:v>10</c:v>
                </c:pt>
                <c:pt idx="123">
                  <c:v>1</c:v>
                </c:pt>
                <c:pt idx="124">
                  <c:v>2</c:v>
                </c:pt>
                <c:pt idx="125">
                  <c:v>6</c:v>
                </c:pt>
                <c:pt idx="126">
                  <c:v>17</c:v>
                </c:pt>
                <c:pt idx="127">
                  <c:v>8</c:v>
                </c:pt>
                <c:pt idx="128">
                  <c:v>12</c:v>
                </c:pt>
                <c:pt idx="129">
                  <c:v>22</c:v>
                </c:pt>
                <c:pt idx="130">
                  <c:v>14</c:v>
                </c:pt>
                <c:pt idx="131">
                  <c:v>12</c:v>
                </c:pt>
                <c:pt idx="132">
                  <c:v>5</c:v>
                </c:pt>
                <c:pt idx="133">
                  <c:v>4</c:v>
                </c:pt>
                <c:pt idx="134">
                  <c:v>-3</c:v>
                </c:pt>
                <c:pt idx="135">
                  <c:v>1</c:v>
                </c:pt>
                <c:pt idx="137">
                  <c:v>26</c:v>
                </c:pt>
                <c:pt idx="138">
                  <c:v>16</c:v>
                </c:pt>
                <c:pt idx="139">
                  <c:v>28</c:v>
                </c:pt>
                <c:pt idx="140">
                  <c:v>23</c:v>
                </c:pt>
                <c:pt idx="141">
                  <c:v>15</c:v>
                </c:pt>
                <c:pt idx="142">
                  <c:v>7</c:v>
                </c:pt>
                <c:pt idx="143">
                  <c:v>9</c:v>
                </c:pt>
                <c:pt idx="144">
                  <c:v>9</c:v>
                </c:pt>
                <c:pt idx="145">
                  <c:v>10</c:v>
                </c:pt>
                <c:pt idx="146">
                  <c:v>11</c:v>
                </c:pt>
                <c:pt idx="147">
                  <c:v>17</c:v>
                </c:pt>
                <c:pt idx="148">
                  <c:v>15</c:v>
                </c:pt>
                <c:pt idx="149">
                  <c:v>23</c:v>
                </c:pt>
                <c:pt idx="150">
                  <c:v>25</c:v>
                </c:pt>
                <c:pt idx="151">
                  <c:v>26</c:v>
                </c:pt>
                <c:pt idx="152">
                  <c:v>14</c:v>
                </c:pt>
                <c:pt idx="153">
                  <c:v>10</c:v>
                </c:pt>
                <c:pt idx="154">
                  <c:v>10</c:v>
                </c:pt>
                <c:pt idx="155">
                  <c:v>3</c:v>
                </c:pt>
                <c:pt idx="156">
                  <c:v>4</c:v>
                </c:pt>
                <c:pt idx="157">
                  <c:v>10</c:v>
                </c:pt>
                <c:pt idx="158">
                  <c:v>18</c:v>
                </c:pt>
                <c:pt idx="159">
                  <c:v>20</c:v>
                </c:pt>
                <c:pt idx="160">
                  <c:v>24</c:v>
                </c:pt>
                <c:pt idx="161">
                  <c:v>18</c:v>
                </c:pt>
                <c:pt idx="162">
                  <c:v>14</c:v>
                </c:pt>
                <c:pt idx="163">
                  <c:v>10</c:v>
                </c:pt>
                <c:pt idx="164">
                  <c:v>13</c:v>
                </c:pt>
                <c:pt idx="165">
                  <c:v>3</c:v>
                </c:pt>
                <c:pt idx="166">
                  <c:v>8</c:v>
                </c:pt>
                <c:pt idx="167">
                  <c:v>5</c:v>
                </c:pt>
                <c:pt idx="168">
                  <c:v>18</c:v>
                </c:pt>
                <c:pt idx="169">
                  <c:v>18</c:v>
                </c:pt>
                <c:pt idx="170">
                  <c:v>28</c:v>
                </c:pt>
                <c:pt idx="171">
                  <c:v>35</c:v>
                </c:pt>
                <c:pt idx="172">
                  <c:v>20</c:v>
                </c:pt>
                <c:pt idx="173">
                  <c:v>10</c:v>
                </c:pt>
                <c:pt idx="174">
                  <c:v>5</c:v>
                </c:pt>
                <c:pt idx="175">
                  <c:v>-1</c:v>
                </c:pt>
                <c:pt idx="176">
                  <c:v>10</c:v>
                </c:pt>
                <c:pt idx="177">
                  <c:v>16</c:v>
                </c:pt>
                <c:pt idx="178">
                  <c:v>19</c:v>
                </c:pt>
                <c:pt idx="179">
                  <c:v>26</c:v>
                </c:pt>
                <c:pt idx="180">
                  <c:v>30</c:v>
                </c:pt>
                <c:pt idx="181">
                  <c:v>17</c:v>
                </c:pt>
                <c:pt idx="182">
                  <c:v>20</c:v>
                </c:pt>
                <c:pt idx="183">
                  <c:v>11</c:v>
                </c:pt>
                <c:pt idx="184">
                  <c:v>8</c:v>
                </c:pt>
                <c:pt idx="185">
                  <c:v>2</c:v>
                </c:pt>
                <c:pt idx="186">
                  <c:v>3</c:v>
                </c:pt>
                <c:pt idx="187">
                  <c:v>7</c:v>
                </c:pt>
                <c:pt idx="188">
                  <c:v>20</c:v>
                </c:pt>
                <c:pt idx="189">
                  <c:v>16</c:v>
                </c:pt>
                <c:pt idx="190">
                  <c:v>24</c:v>
                </c:pt>
                <c:pt idx="191">
                  <c:v>18</c:v>
                </c:pt>
                <c:pt idx="192">
                  <c:v>11</c:v>
                </c:pt>
                <c:pt idx="193">
                  <c:v>10</c:v>
                </c:pt>
                <c:pt idx="19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0D-4C1D-B045-073B90A9A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7545352"/>
        <c:axId val="-2107543928"/>
      </c:scatterChart>
      <c:valAx>
        <c:axId val="-2107545352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07543928"/>
        <c:crossesAt val="0"/>
        <c:crossBetween val="midCat"/>
      </c:valAx>
      <c:valAx>
        <c:axId val="-2107543928"/>
        <c:scaling>
          <c:orientation val="minMax"/>
          <c:max val="40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107545352"/>
        <c:crosses val="autoZero"/>
        <c:crossBetween val="midCat"/>
        <c:minorUnit val="4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l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5.2874758579705798E-2"/>
          <c:y val="0.48220385777249503"/>
          <c:w val="0.141365153429895"/>
          <c:h val="0.14282486505224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>
      <c:oddHeader>&amp;R&amp;D</c:oddHeader>
      <c:oddFooter>&amp;R&amp;F / &amp;A</c:oddFooter>
    </c:headerFooter>
    <c:pageMargins b="0.74" l="0.78740157499999996" r="0.78740157499999996" t="0.76" header="0.4921259845" footer="0.4921259845"/>
    <c:pageSetup paperSize="9" orientation="landscape" horizontalDpi="-4" verticalDpi="18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/>
              <a:t>Rapport</a:t>
            </a:r>
            <a:r>
              <a:rPr lang="fr-FR" sz="2000" baseline="0"/>
              <a:t> modal vélo dans trafic général</a:t>
            </a:r>
          </a:p>
          <a:p>
            <a:pPr>
              <a:defRPr sz="2000"/>
            </a:pPr>
            <a:r>
              <a:rPr lang="fr-FR" sz="2000" baseline="0"/>
              <a:t>Lille - Rue Nationale (rouge)</a:t>
            </a:r>
          </a:p>
          <a:p>
            <a:pPr>
              <a:defRPr sz="2000"/>
            </a:pPr>
            <a:r>
              <a:rPr lang="fr-FR" sz="2000" baseline="0"/>
              <a:t>Lille - Boulevard de la Liberté (bleue)</a:t>
            </a:r>
            <a:endParaRPr lang="fr-FR" sz="2000"/>
          </a:p>
        </c:rich>
      </c:tx>
      <c:layout>
        <c:manualLayout>
          <c:xMode val="edge"/>
          <c:yMode val="edge"/>
          <c:x val="0.273896147596934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13939656625501"/>
          <c:y val="2.65965934586046E-2"/>
          <c:w val="0.84127872089383304"/>
          <c:h val="0.49678265626632701"/>
        </c:manualLayout>
      </c:layout>
      <c:lineChart>
        <c:grouping val="standard"/>
        <c:varyColors val="0"/>
        <c:ser>
          <c:idx val="2"/>
          <c:order val="2"/>
          <c:cat>
            <c:strRef>
              <c:f>'graph aménagements sans jsv'!$A$241:$A$257</c:f>
              <c:strCache>
                <c:ptCount val="17"/>
                <c:pt idx="0">
                  <c:v>avant aménagements</c:v>
                </c:pt>
                <c:pt idx="1">
                  <c:v>après amé chiffre auto 99 </c:v>
                </c:pt>
                <c:pt idx="2">
                  <c:v>trafic à vélo année 1999</c:v>
                </c:pt>
                <c:pt idx="3">
                  <c:v>trafic à vélo année 2000 (2800/1798)</c:v>
                </c:pt>
                <c:pt idx="4">
                  <c:v>trafic à vélo année 2001</c:v>
                </c:pt>
                <c:pt idx="5">
                  <c:v>trafic à vélo année 2002</c:v>
                </c:pt>
                <c:pt idx="6">
                  <c:v>trafic à vélo année 2004 chiffre auto(1285/919)</c:v>
                </c:pt>
                <c:pt idx="7">
                  <c:v>trafic à vélo année 2005 chiffre(1246/919)</c:v>
                </c:pt>
                <c:pt idx="8">
                  <c:v>trafic à vélo année 2006</c:v>
                </c:pt>
                <c:pt idx="9">
                  <c:v>trafic à vélo année 2007</c:v>
                </c:pt>
                <c:pt idx="10">
                  <c:v>trafic à vélo année 2008</c:v>
                </c:pt>
                <c:pt idx="11">
                  <c:v>trafic à vélo année 2009</c:v>
                </c:pt>
                <c:pt idx="12">
                  <c:v>trafic à vélo année 2010
 chiffre auto (870/750)</c:v>
                </c:pt>
                <c:pt idx="13">
                  <c:v>trafic à vélo année 2011</c:v>
                </c:pt>
                <c:pt idx="14">
                  <c:v>trafic à vélo 2012</c:v>
                </c:pt>
                <c:pt idx="15">
                  <c:v>trafic à vélo 2013</c:v>
                </c:pt>
                <c:pt idx="16">
                  <c:v>trafic à vélo 2014</c:v>
                </c:pt>
              </c:strCache>
            </c:strRef>
          </c:cat>
          <c:val>
            <c:numRef>
              <c:f>'graph aménagements sans jsv'!$B$241:$B$257</c:f>
              <c:numCache>
                <c:formatCode>0.0%</c:formatCode>
                <c:ptCount val="17"/>
                <c:pt idx="0">
                  <c:v>1.0062741312741314E-2</c:v>
                </c:pt>
                <c:pt idx="1">
                  <c:v>3.2716998191681737E-2</c:v>
                </c:pt>
                <c:pt idx="2">
                  <c:v>1.3541666666666665E-2</c:v>
                </c:pt>
                <c:pt idx="3">
                  <c:v>9.5238095238095247E-3</c:v>
                </c:pt>
                <c:pt idx="4">
                  <c:v>9.7619047619047616E-3</c:v>
                </c:pt>
                <c:pt idx="5">
                  <c:v>8.5204081632653059E-3</c:v>
                </c:pt>
                <c:pt idx="6">
                  <c:v>4.0962150689777148E-2</c:v>
                </c:pt>
                <c:pt idx="7">
                  <c:v>4.3484605282358091E-2</c:v>
                </c:pt>
                <c:pt idx="8">
                  <c:v>4.9558587479935794E-2</c:v>
                </c:pt>
                <c:pt idx="9">
                  <c:v>4.3338683788121987E-2</c:v>
                </c:pt>
                <c:pt idx="10">
                  <c:v>4.6548956661316213E-2</c:v>
                </c:pt>
                <c:pt idx="11">
                  <c:v>5.8921883360085608E-2</c:v>
                </c:pt>
                <c:pt idx="12">
                  <c:v>7.9310344827586213E-2</c:v>
                </c:pt>
                <c:pt idx="13">
                  <c:v>0.11045977011494253</c:v>
                </c:pt>
                <c:pt idx="14">
                  <c:v>0.11252873563218392</c:v>
                </c:pt>
                <c:pt idx="15">
                  <c:v>0.10793103448275863</c:v>
                </c:pt>
                <c:pt idx="16">
                  <c:v>0.1301985370950888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AB-4966-8C58-ACF29EB77080}"/>
            </c:ext>
          </c:extLst>
        </c:ser>
        <c:ser>
          <c:idx val="3"/>
          <c:order val="3"/>
          <c:cat>
            <c:strRef>
              <c:f>'graph aménagements sans jsv'!$A$241:$A$257</c:f>
              <c:strCache>
                <c:ptCount val="17"/>
                <c:pt idx="0">
                  <c:v>avant aménagements</c:v>
                </c:pt>
                <c:pt idx="1">
                  <c:v>après amé chiffre auto 99 </c:v>
                </c:pt>
                <c:pt idx="2">
                  <c:v>trafic à vélo année 1999</c:v>
                </c:pt>
                <c:pt idx="3">
                  <c:v>trafic à vélo année 2000 (2800/1798)</c:v>
                </c:pt>
                <c:pt idx="4">
                  <c:v>trafic à vélo année 2001</c:v>
                </c:pt>
                <c:pt idx="5">
                  <c:v>trafic à vélo année 2002</c:v>
                </c:pt>
                <c:pt idx="6">
                  <c:v>trafic à vélo année 2004 chiffre auto(1285/919)</c:v>
                </c:pt>
                <c:pt idx="7">
                  <c:v>trafic à vélo année 2005 chiffre(1246/919)</c:v>
                </c:pt>
                <c:pt idx="8">
                  <c:v>trafic à vélo année 2006</c:v>
                </c:pt>
                <c:pt idx="9">
                  <c:v>trafic à vélo année 2007</c:v>
                </c:pt>
                <c:pt idx="10">
                  <c:v>trafic à vélo année 2008</c:v>
                </c:pt>
                <c:pt idx="11">
                  <c:v>trafic à vélo année 2009</c:v>
                </c:pt>
                <c:pt idx="12">
                  <c:v>trafic à vélo année 2010
 chiffre auto (870/750)</c:v>
                </c:pt>
                <c:pt idx="13">
                  <c:v>trafic à vélo année 2011</c:v>
                </c:pt>
                <c:pt idx="14">
                  <c:v>trafic à vélo 2012</c:v>
                </c:pt>
                <c:pt idx="15">
                  <c:v>trafic à vélo 2013</c:v>
                </c:pt>
                <c:pt idx="16">
                  <c:v>trafic à vélo 2014</c:v>
                </c:pt>
              </c:strCache>
            </c:strRef>
          </c:cat>
          <c:val>
            <c:numRef>
              <c:f>'graph aménagements sans jsv'!$C$241:$C$257</c:f>
              <c:numCache>
                <c:formatCode>0.0%</c:formatCode>
                <c:ptCount val="17"/>
                <c:pt idx="0">
                  <c:v>4.2140606864533248E-2</c:v>
                </c:pt>
                <c:pt idx="1">
                  <c:v>0.1068416556651394</c:v>
                </c:pt>
                <c:pt idx="2">
                  <c:v>4.4836400817995906E-2</c:v>
                </c:pt>
                <c:pt idx="3">
                  <c:v>3.6985539488320354E-2</c:v>
                </c:pt>
                <c:pt idx="4">
                  <c:v>4.0090841675936226E-2</c:v>
                </c:pt>
                <c:pt idx="5">
                  <c:v>3.4959478785952645E-2</c:v>
                </c:pt>
                <c:pt idx="6">
                  <c:v>0.10723118013651202</c:v>
                </c:pt>
                <c:pt idx="7">
                  <c:v>0.11296864180433276</c:v>
                </c:pt>
                <c:pt idx="8">
                  <c:v>0.14050598476605006</c:v>
                </c:pt>
                <c:pt idx="9">
                  <c:v>0.12909288752596695</c:v>
                </c:pt>
                <c:pt idx="10">
                  <c:v>0.13021400072542619</c:v>
                </c:pt>
                <c:pt idx="11">
                  <c:v>0.14390642002176279</c:v>
                </c:pt>
                <c:pt idx="12">
                  <c:v>0.15633333333333332</c:v>
                </c:pt>
                <c:pt idx="13">
                  <c:v>0.20893333333333333</c:v>
                </c:pt>
                <c:pt idx="14">
                  <c:v>0.27706666666666668</c:v>
                </c:pt>
                <c:pt idx="15">
                  <c:v>0.25600000000000001</c:v>
                </c:pt>
                <c:pt idx="16">
                  <c:v>0.29636363636363638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B-4966-8C58-ACF29EB77080}"/>
            </c:ext>
          </c:extLst>
        </c:ser>
        <c:ser>
          <c:idx val="0"/>
          <c:order val="0"/>
          <c:cat>
            <c:strRef>
              <c:f>'graph aménagements sans jsv'!$A$241:$A$257</c:f>
              <c:strCache>
                <c:ptCount val="17"/>
                <c:pt idx="0">
                  <c:v>avant aménagements</c:v>
                </c:pt>
                <c:pt idx="1">
                  <c:v>après amé chiffre auto 99 </c:v>
                </c:pt>
                <c:pt idx="2">
                  <c:v>trafic à vélo année 1999</c:v>
                </c:pt>
                <c:pt idx="3">
                  <c:v>trafic à vélo année 2000 (2800/1798)</c:v>
                </c:pt>
                <c:pt idx="4">
                  <c:v>trafic à vélo année 2001</c:v>
                </c:pt>
                <c:pt idx="5">
                  <c:v>trafic à vélo année 2002</c:v>
                </c:pt>
                <c:pt idx="6">
                  <c:v>trafic à vélo année 2004 chiffre auto(1285/919)</c:v>
                </c:pt>
                <c:pt idx="7">
                  <c:v>trafic à vélo année 2005 chiffre(1246/919)</c:v>
                </c:pt>
                <c:pt idx="8">
                  <c:v>trafic à vélo année 2006</c:v>
                </c:pt>
                <c:pt idx="9">
                  <c:v>trafic à vélo année 2007</c:v>
                </c:pt>
                <c:pt idx="10">
                  <c:v>trafic à vélo année 2008</c:v>
                </c:pt>
                <c:pt idx="11">
                  <c:v>trafic à vélo année 2009</c:v>
                </c:pt>
                <c:pt idx="12">
                  <c:v>trafic à vélo année 2010
 chiffre auto (870/750)</c:v>
                </c:pt>
                <c:pt idx="13">
                  <c:v>trafic à vélo année 2011</c:v>
                </c:pt>
                <c:pt idx="14">
                  <c:v>trafic à vélo 2012</c:v>
                </c:pt>
                <c:pt idx="15">
                  <c:v>trafic à vélo 2013</c:v>
                </c:pt>
                <c:pt idx="16">
                  <c:v>trafic à vélo 2014</c:v>
                </c:pt>
              </c:strCache>
            </c:strRef>
          </c:cat>
          <c:val>
            <c:numRef>
              <c:f>'graph aménagements sans jsv'!$B$241:$B$257</c:f>
              <c:numCache>
                <c:formatCode>0.0%</c:formatCode>
                <c:ptCount val="17"/>
                <c:pt idx="0">
                  <c:v>1.0062741312741314E-2</c:v>
                </c:pt>
                <c:pt idx="1">
                  <c:v>3.2716998191681737E-2</c:v>
                </c:pt>
                <c:pt idx="2">
                  <c:v>1.3541666666666665E-2</c:v>
                </c:pt>
                <c:pt idx="3">
                  <c:v>9.5238095238095247E-3</c:v>
                </c:pt>
                <c:pt idx="4">
                  <c:v>9.7619047619047616E-3</c:v>
                </c:pt>
                <c:pt idx="5">
                  <c:v>8.5204081632653059E-3</c:v>
                </c:pt>
                <c:pt idx="6">
                  <c:v>4.0962150689777148E-2</c:v>
                </c:pt>
                <c:pt idx="7">
                  <c:v>4.3484605282358091E-2</c:v>
                </c:pt>
                <c:pt idx="8">
                  <c:v>4.9558587479935794E-2</c:v>
                </c:pt>
                <c:pt idx="9">
                  <c:v>4.3338683788121987E-2</c:v>
                </c:pt>
                <c:pt idx="10">
                  <c:v>4.6548956661316213E-2</c:v>
                </c:pt>
                <c:pt idx="11">
                  <c:v>5.8921883360085608E-2</c:v>
                </c:pt>
                <c:pt idx="12">
                  <c:v>7.9310344827586213E-2</c:v>
                </c:pt>
                <c:pt idx="13">
                  <c:v>0.11045977011494253</c:v>
                </c:pt>
                <c:pt idx="14">
                  <c:v>0.11252873563218392</c:v>
                </c:pt>
                <c:pt idx="15">
                  <c:v>0.10793103448275863</c:v>
                </c:pt>
                <c:pt idx="16">
                  <c:v>0.1301985370950888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AB-4966-8C58-ACF29EB77080}"/>
            </c:ext>
          </c:extLst>
        </c:ser>
        <c:ser>
          <c:idx val="1"/>
          <c:order val="1"/>
          <c:cat>
            <c:strRef>
              <c:f>'graph aménagements sans jsv'!$A$241:$A$257</c:f>
              <c:strCache>
                <c:ptCount val="17"/>
                <c:pt idx="0">
                  <c:v>avant aménagements</c:v>
                </c:pt>
                <c:pt idx="1">
                  <c:v>après amé chiffre auto 99 </c:v>
                </c:pt>
                <c:pt idx="2">
                  <c:v>trafic à vélo année 1999</c:v>
                </c:pt>
                <c:pt idx="3">
                  <c:v>trafic à vélo année 2000 (2800/1798)</c:v>
                </c:pt>
                <c:pt idx="4">
                  <c:v>trafic à vélo année 2001</c:v>
                </c:pt>
                <c:pt idx="5">
                  <c:v>trafic à vélo année 2002</c:v>
                </c:pt>
                <c:pt idx="6">
                  <c:v>trafic à vélo année 2004 chiffre auto(1285/919)</c:v>
                </c:pt>
                <c:pt idx="7">
                  <c:v>trafic à vélo année 2005 chiffre(1246/919)</c:v>
                </c:pt>
                <c:pt idx="8">
                  <c:v>trafic à vélo année 2006</c:v>
                </c:pt>
                <c:pt idx="9">
                  <c:v>trafic à vélo année 2007</c:v>
                </c:pt>
                <c:pt idx="10">
                  <c:v>trafic à vélo année 2008</c:v>
                </c:pt>
                <c:pt idx="11">
                  <c:v>trafic à vélo année 2009</c:v>
                </c:pt>
                <c:pt idx="12">
                  <c:v>trafic à vélo année 2010
 chiffre auto (870/750)</c:v>
                </c:pt>
                <c:pt idx="13">
                  <c:v>trafic à vélo année 2011</c:v>
                </c:pt>
                <c:pt idx="14">
                  <c:v>trafic à vélo 2012</c:v>
                </c:pt>
                <c:pt idx="15">
                  <c:v>trafic à vélo 2013</c:v>
                </c:pt>
                <c:pt idx="16">
                  <c:v>trafic à vélo 2014</c:v>
                </c:pt>
              </c:strCache>
            </c:strRef>
          </c:cat>
          <c:val>
            <c:numRef>
              <c:f>'graph aménagements sans jsv'!$C$241:$C$257</c:f>
              <c:numCache>
                <c:formatCode>0.0%</c:formatCode>
                <c:ptCount val="17"/>
                <c:pt idx="0">
                  <c:v>4.2140606864533248E-2</c:v>
                </c:pt>
                <c:pt idx="1">
                  <c:v>0.1068416556651394</c:v>
                </c:pt>
                <c:pt idx="2">
                  <c:v>4.4836400817995906E-2</c:v>
                </c:pt>
                <c:pt idx="3">
                  <c:v>3.6985539488320354E-2</c:v>
                </c:pt>
                <c:pt idx="4">
                  <c:v>4.0090841675936226E-2</c:v>
                </c:pt>
                <c:pt idx="5">
                  <c:v>3.4959478785952645E-2</c:v>
                </c:pt>
                <c:pt idx="6">
                  <c:v>0.10723118013651202</c:v>
                </c:pt>
                <c:pt idx="7">
                  <c:v>0.11296864180433276</c:v>
                </c:pt>
                <c:pt idx="8">
                  <c:v>0.14050598476605006</c:v>
                </c:pt>
                <c:pt idx="9">
                  <c:v>0.12909288752596695</c:v>
                </c:pt>
                <c:pt idx="10">
                  <c:v>0.13021400072542619</c:v>
                </c:pt>
                <c:pt idx="11">
                  <c:v>0.14390642002176279</c:v>
                </c:pt>
                <c:pt idx="12">
                  <c:v>0.15633333333333332</c:v>
                </c:pt>
                <c:pt idx="13">
                  <c:v>0.20893333333333333</c:v>
                </c:pt>
                <c:pt idx="14">
                  <c:v>0.27706666666666668</c:v>
                </c:pt>
                <c:pt idx="15">
                  <c:v>0.25600000000000001</c:v>
                </c:pt>
                <c:pt idx="16">
                  <c:v>0.29636363636363638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AB-4966-8C58-ACF29EB77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4970040"/>
        <c:axId val="-2064966856"/>
      </c:lineChart>
      <c:catAx>
        <c:axId val="-2064970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64966856"/>
        <c:crosses val="autoZero"/>
        <c:auto val="1"/>
        <c:lblAlgn val="ctr"/>
        <c:lblOffset val="100"/>
        <c:noMultiLvlLbl val="0"/>
      </c:catAx>
      <c:valAx>
        <c:axId val="-206496685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crossAx val="-20649700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10288" name="Line 1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ShapeType="1"/>
        </xdr:cNvSpPr>
      </xdr:nvSpPr>
      <xdr:spPr bwMode="auto">
        <a:xfrm>
          <a:off x="12700" y="177800"/>
          <a:ext cx="1905000" cy="35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6</xdr:col>
      <xdr:colOff>0</xdr:colOff>
      <xdr:row>34</xdr:row>
      <xdr:rowOff>142875</xdr:rowOff>
    </xdr:from>
    <xdr:to>
      <xdr:col>31</xdr:col>
      <xdr:colOff>444500</xdr:colOff>
      <xdr:row>87</xdr:row>
      <xdr:rowOff>142875</xdr:rowOff>
    </xdr:to>
    <xdr:graphicFrame macro="">
      <xdr:nvGraphicFramePr>
        <xdr:cNvPr id="10289" name="Chart 2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40820</xdr:colOff>
      <xdr:row>209</xdr:row>
      <xdr:rowOff>20864</xdr:rowOff>
    </xdr:from>
    <xdr:to>
      <xdr:col>22</xdr:col>
      <xdr:colOff>187779</xdr:colOff>
      <xdr:row>247</xdr:row>
      <xdr:rowOff>285750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0.28166</cdr:x>
      <cdr:y>0.36097</cdr:y>
    </cdr:from>
    <cdr:to>
      <cdr:x>0.29008</cdr:x>
      <cdr:y>0.4397</cdr:y>
    </cdr:to>
    <cdr:sp macro="" textlink="">
      <cdr:nvSpPr>
        <cdr:cNvPr id="11265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0741" y="1184961"/>
          <a:ext cx="84553" cy="237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0.28166</cdr:x>
      <cdr:y>0.36097</cdr:y>
    </cdr:from>
    <cdr:to>
      <cdr:x>0.29008</cdr:x>
      <cdr:y>0.4397</cdr:y>
    </cdr:to>
    <cdr:sp macro="" textlink="">
      <cdr:nvSpPr>
        <cdr:cNvPr id="2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0741" y="1184961"/>
          <a:ext cx="84553" cy="237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21"/>
  <sheetViews>
    <sheetView tabSelected="1" zoomScale="58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E197" sqref="E197"/>
    </sheetView>
  </sheetViews>
  <sheetFormatPr baseColWidth="10" defaultRowHeight="13"/>
  <cols>
    <col min="1" max="1" width="25.1640625" customWidth="1"/>
    <col min="2" max="2" width="8.5" customWidth="1"/>
    <col min="3" max="3" width="9.6640625" customWidth="1"/>
    <col min="4" max="4" width="8" customWidth="1"/>
    <col min="6" max="6" width="21.33203125" bestFit="1" customWidth="1"/>
    <col min="8" max="8" width="7" bestFit="1" customWidth="1"/>
    <col min="9" max="9" width="6" bestFit="1" customWidth="1"/>
    <col min="10" max="10" width="8.5" bestFit="1" customWidth="1"/>
    <col min="11" max="11" width="4.1640625" bestFit="1" customWidth="1"/>
    <col min="12" max="12" width="3.1640625" bestFit="1" customWidth="1"/>
    <col min="13" max="14" width="5" customWidth="1"/>
    <col min="17" max="17" width="10.33203125" bestFit="1" customWidth="1"/>
    <col min="18" max="21" width="5.83203125" customWidth="1"/>
    <col min="23" max="23" width="10.33203125" bestFit="1" customWidth="1"/>
    <col min="24" max="24" width="5.1640625" bestFit="1" customWidth="1"/>
    <col min="25" max="25" width="6" bestFit="1" customWidth="1"/>
    <col min="26" max="26" width="5.1640625" bestFit="1" customWidth="1"/>
  </cols>
  <sheetData>
    <row r="1" spans="1:26" ht="14" thickBot="1"/>
    <row r="2" spans="1:26" s="2" customFormat="1" ht="29.25" customHeight="1">
      <c r="A2" s="3" t="s">
        <v>8</v>
      </c>
      <c r="B2" s="4" t="s">
        <v>9</v>
      </c>
      <c r="C2" s="4" t="s">
        <v>7</v>
      </c>
      <c r="D2" s="16" t="s">
        <v>10</v>
      </c>
      <c r="E2" s="15" t="s">
        <v>11</v>
      </c>
      <c r="M2" s="44"/>
      <c r="N2" s="44"/>
      <c r="Q2" s="47"/>
      <c r="T2" s="44"/>
      <c r="U2" s="44"/>
      <c r="W2" s="47"/>
      <c r="Z2" s="48"/>
    </row>
    <row r="3" spans="1:26" ht="12.75" customHeight="1">
      <c r="A3" s="10">
        <v>36327</v>
      </c>
      <c r="B3" s="22">
        <v>56</v>
      </c>
      <c r="C3" s="22">
        <v>118</v>
      </c>
      <c r="D3" s="19">
        <v>25</v>
      </c>
      <c r="E3" s="13">
        <f>C3/B3</f>
        <v>2.1071428571428572</v>
      </c>
      <c r="H3" s="2"/>
      <c r="I3" s="45"/>
      <c r="J3" s="25"/>
      <c r="K3" s="25"/>
      <c r="L3" s="25"/>
      <c r="M3" s="25"/>
      <c r="Q3" s="46"/>
      <c r="W3" s="46"/>
    </row>
    <row r="4" spans="1:26" ht="12.75" customHeight="1">
      <c r="A4" s="10">
        <v>36369</v>
      </c>
      <c r="B4" s="22">
        <v>69</v>
      </c>
      <c r="C4" s="22">
        <v>81</v>
      </c>
      <c r="D4" s="19">
        <v>30</v>
      </c>
      <c r="E4" s="13">
        <f t="shared" ref="E4:E197" si="0">C4/B4</f>
        <v>1.173913043478261</v>
      </c>
      <c r="H4" s="2"/>
      <c r="I4" s="45"/>
      <c r="J4" s="25"/>
      <c r="K4" s="25"/>
      <c r="L4" s="25"/>
      <c r="M4" s="25"/>
      <c r="Q4" s="46"/>
      <c r="W4" s="46"/>
    </row>
    <row r="5" spans="1:26" ht="12.75" customHeight="1">
      <c r="A5" s="10">
        <v>36390</v>
      </c>
      <c r="B5" s="22">
        <v>28</v>
      </c>
      <c r="C5" s="22">
        <v>29</v>
      </c>
      <c r="D5" s="37">
        <v>18</v>
      </c>
      <c r="E5" s="13">
        <f t="shared" si="0"/>
        <v>1.0357142857142858</v>
      </c>
      <c r="H5" s="2"/>
      <c r="I5" s="45"/>
      <c r="J5" s="25"/>
      <c r="K5" s="25"/>
      <c r="L5" s="25"/>
      <c r="M5" s="25"/>
      <c r="N5" s="25"/>
      <c r="Q5" s="46"/>
      <c r="W5" s="46"/>
    </row>
    <row r="6" spans="1:26" ht="12.75" customHeight="1">
      <c r="A6" s="10">
        <v>36453</v>
      </c>
      <c r="B6" s="23">
        <v>31.5</v>
      </c>
      <c r="C6" s="23">
        <v>88.5</v>
      </c>
      <c r="D6" s="35">
        <v>16</v>
      </c>
      <c r="E6" s="13">
        <f t="shared" si="0"/>
        <v>2.8095238095238093</v>
      </c>
      <c r="H6" s="26"/>
      <c r="I6" s="45"/>
      <c r="J6" s="25"/>
      <c r="K6" s="25"/>
      <c r="L6" s="25"/>
      <c r="M6" s="25"/>
      <c r="N6" s="25"/>
      <c r="Q6" s="46"/>
      <c r="W6" s="46"/>
    </row>
    <row r="7" spans="1:26" ht="12.75" customHeight="1">
      <c r="A7" s="10">
        <v>36495</v>
      </c>
      <c r="B7" s="23">
        <v>31</v>
      </c>
      <c r="C7" s="23">
        <v>72</v>
      </c>
      <c r="D7" s="20">
        <v>12</v>
      </c>
      <c r="E7" s="13">
        <f t="shared" si="0"/>
        <v>2.3225806451612905</v>
      </c>
      <c r="H7" s="26"/>
      <c r="I7" s="45"/>
      <c r="J7" s="25"/>
      <c r="K7" s="25"/>
      <c r="L7" s="25"/>
      <c r="M7" s="25"/>
      <c r="N7" s="25"/>
      <c r="Q7" s="46"/>
      <c r="W7" s="46"/>
    </row>
    <row r="8" spans="1:26" ht="12.75" customHeight="1">
      <c r="A8" s="10">
        <v>36516</v>
      </c>
      <c r="B8" s="34">
        <v>12</v>
      </c>
      <c r="C8" s="34">
        <v>50</v>
      </c>
      <c r="D8" s="35">
        <v>2</v>
      </c>
      <c r="E8" s="36">
        <f t="shared" si="0"/>
        <v>4.166666666666667</v>
      </c>
      <c r="F8" s="24" t="s">
        <v>12</v>
      </c>
      <c r="H8" s="26"/>
      <c r="I8" s="45"/>
      <c r="J8" s="25"/>
      <c r="K8" s="25"/>
      <c r="L8" s="25"/>
      <c r="M8" s="25"/>
      <c r="N8" s="25"/>
      <c r="Q8" s="46"/>
      <c r="W8" s="46"/>
    </row>
    <row r="9" spans="1:26" ht="12.75" customHeight="1">
      <c r="A9" s="10">
        <v>36551</v>
      </c>
      <c r="B9" s="23">
        <v>16</v>
      </c>
      <c r="C9" s="23">
        <v>52</v>
      </c>
      <c r="D9" s="20">
        <v>0</v>
      </c>
      <c r="E9" s="13">
        <f t="shared" si="0"/>
        <v>3.25</v>
      </c>
      <c r="H9" s="26"/>
      <c r="I9" s="45"/>
      <c r="J9" s="25"/>
      <c r="K9" s="25"/>
      <c r="L9" s="25"/>
      <c r="M9" s="25"/>
      <c r="N9" s="25"/>
      <c r="P9" s="25"/>
      <c r="Q9" s="46"/>
      <c r="R9" s="25"/>
      <c r="S9" s="25"/>
      <c r="T9" s="25"/>
      <c r="W9" s="46"/>
    </row>
    <row r="10" spans="1:26" ht="12.75" customHeight="1">
      <c r="A10" s="10">
        <v>36586</v>
      </c>
      <c r="B10" s="23">
        <v>26</v>
      </c>
      <c r="C10" s="23">
        <v>60</v>
      </c>
      <c r="D10" s="20">
        <v>11</v>
      </c>
      <c r="E10" s="13">
        <f t="shared" si="0"/>
        <v>2.3076923076923075</v>
      </c>
      <c r="H10" s="26"/>
      <c r="I10" s="45"/>
      <c r="J10" s="25"/>
      <c r="K10" s="25"/>
      <c r="L10" s="25"/>
      <c r="M10" s="25"/>
      <c r="N10" s="25"/>
      <c r="P10" s="25"/>
      <c r="Q10" s="46"/>
      <c r="R10" s="25"/>
      <c r="S10" s="25"/>
      <c r="T10" s="25"/>
      <c r="W10" s="46"/>
    </row>
    <row r="11" spans="1:26" ht="12.75" customHeight="1">
      <c r="A11" s="10">
        <v>36607</v>
      </c>
      <c r="B11" s="23">
        <v>44</v>
      </c>
      <c r="C11" s="23">
        <v>97</v>
      </c>
      <c r="D11" s="20">
        <v>15</v>
      </c>
      <c r="E11" s="13">
        <f t="shared" si="0"/>
        <v>2.2045454545454546</v>
      </c>
      <c r="H11" s="26"/>
      <c r="I11" s="45"/>
      <c r="J11" s="25"/>
      <c r="K11" s="25"/>
      <c r="L11" s="25"/>
      <c r="M11" s="25"/>
      <c r="N11" s="25"/>
      <c r="P11" s="25"/>
      <c r="Q11" s="46"/>
      <c r="R11" s="25"/>
      <c r="S11" s="25"/>
      <c r="T11" s="25"/>
      <c r="W11" s="46"/>
    </row>
    <row r="12" spans="1:26" ht="12.75" customHeight="1">
      <c r="A12" s="10">
        <v>36635</v>
      </c>
      <c r="B12" s="23">
        <v>37</v>
      </c>
      <c r="C12" s="23">
        <v>55</v>
      </c>
      <c r="D12" s="20">
        <v>17</v>
      </c>
      <c r="E12" s="13">
        <f t="shared" si="0"/>
        <v>1.4864864864864864</v>
      </c>
      <c r="H12" s="26"/>
      <c r="I12" s="45"/>
      <c r="J12" s="25"/>
      <c r="K12" s="25"/>
      <c r="L12" s="25"/>
      <c r="M12" s="25"/>
      <c r="N12" s="25"/>
      <c r="P12" s="25"/>
      <c r="Q12" s="46"/>
      <c r="R12" s="25"/>
      <c r="S12" s="25"/>
      <c r="T12" s="25"/>
      <c r="W12" s="46"/>
    </row>
    <row r="13" spans="1:26" ht="12.75" customHeight="1">
      <c r="A13" s="10">
        <v>36670</v>
      </c>
      <c r="B13" s="23">
        <v>23</v>
      </c>
      <c r="C13" s="23">
        <v>58</v>
      </c>
      <c r="D13" s="20">
        <v>17</v>
      </c>
      <c r="E13" s="13">
        <f t="shared" si="0"/>
        <v>2.5217391304347827</v>
      </c>
      <c r="H13" s="26"/>
      <c r="I13" s="45"/>
      <c r="J13" s="25"/>
      <c r="K13" s="25"/>
      <c r="L13" s="25"/>
      <c r="M13" s="25"/>
      <c r="N13" s="25"/>
      <c r="P13" s="25"/>
      <c r="Q13" s="46"/>
      <c r="R13" s="25"/>
      <c r="S13" s="25"/>
      <c r="T13" s="25"/>
      <c r="W13" s="46"/>
    </row>
    <row r="14" spans="1:26" ht="12.75" customHeight="1">
      <c r="A14" s="10">
        <v>36698</v>
      </c>
      <c r="B14" s="23">
        <v>38</v>
      </c>
      <c r="C14" s="23">
        <v>69</v>
      </c>
      <c r="D14" s="20">
        <v>24</v>
      </c>
      <c r="E14" s="13">
        <f t="shared" si="0"/>
        <v>1.8157894736842106</v>
      </c>
      <c r="H14" s="26"/>
      <c r="I14" s="45"/>
      <c r="J14" s="25"/>
      <c r="K14" s="25"/>
      <c r="L14" s="25"/>
      <c r="M14" s="25"/>
      <c r="N14" s="25"/>
      <c r="P14" s="25"/>
      <c r="Q14" s="46"/>
      <c r="R14" s="25"/>
      <c r="S14" s="25"/>
      <c r="T14" s="25"/>
      <c r="W14" s="46"/>
    </row>
    <row r="15" spans="1:26" ht="12.75" customHeight="1">
      <c r="A15" s="10">
        <v>36726</v>
      </c>
      <c r="B15" s="23">
        <v>33</v>
      </c>
      <c r="C15" s="23">
        <v>67</v>
      </c>
      <c r="D15" s="20">
        <v>24</v>
      </c>
      <c r="E15" s="13">
        <f t="shared" si="0"/>
        <v>2.0303030303030303</v>
      </c>
      <c r="H15" s="26"/>
      <c r="I15" s="45"/>
      <c r="J15" s="25"/>
      <c r="K15" s="25"/>
      <c r="L15" s="25"/>
      <c r="M15" s="25"/>
      <c r="N15" s="25"/>
      <c r="P15" s="25"/>
      <c r="Q15" s="46"/>
      <c r="R15" s="25"/>
      <c r="S15" s="25"/>
      <c r="T15" s="25"/>
      <c r="W15" s="46"/>
    </row>
    <row r="16" spans="1:26" ht="12.75" customHeight="1">
      <c r="A16" s="10">
        <v>36761</v>
      </c>
      <c r="B16" s="23">
        <v>30</v>
      </c>
      <c r="C16" s="23">
        <v>72</v>
      </c>
      <c r="D16" s="20">
        <v>26</v>
      </c>
      <c r="E16" s="33">
        <f t="shared" si="0"/>
        <v>2.4</v>
      </c>
      <c r="H16" s="26"/>
      <c r="I16" s="45"/>
      <c r="J16" s="25"/>
      <c r="K16" s="25"/>
      <c r="L16" s="25"/>
      <c r="M16" s="25"/>
      <c r="N16" s="25"/>
      <c r="Q16" s="46"/>
      <c r="W16" s="46"/>
    </row>
    <row r="17" spans="1:26" ht="12.75" customHeight="1">
      <c r="A17" s="30">
        <v>36789</v>
      </c>
      <c r="B17" s="22">
        <v>28</v>
      </c>
      <c r="C17" s="22">
        <v>93</v>
      </c>
      <c r="D17" s="19">
        <v>20</v>
      </c>
      <c r="E17" s="13">
        <f t="shared" si="0"/>
        <v>3.3214285714285716</v>
      </c>
      <c r="H17" s="26"/>
      <c r="I17" s="45"/>
      <c r="J17" s="25"/>
      <c r="K17" s="25"/>
      <c r="L17" s="25"/>
      <c r="M17" s="25"/>
      <c r="N17" s="25"/>
      <c r="Q17" s="46"/>
      <c r="R17" s="25"/>
      <c r="S17" s="25"/>
      <c r="T17" s="25"/>
      <c r="W17" s="46"/>
    </row>
    <row r="18" spans="1:26" ht="12.75" customHeight="1">
      <c r="A18" s="10">
        <v>36824</v>
      </c>
      <c r="B18" s="23">
        <v>19</v>
      </c>
      <c r="C18" s="23">
        <v>57</v>
      </c>
      <c r="D18" s="20">
        <v>12</v>
      </c>
      <c r="E18" s="13">
        <f t="shared" si="0"/>
        <v>3</v>
      </c>
      <c r="H18" s="26"/>
      <c r="I18" s="45"/>
      <c r="J18" s="25"/>
      <c r="K18" s="25"/>
      <c r="L18" s="25"/>
      <c r="M18" s="25"/>
      <c r="N18" s="25"/>
      <c r="W18" s="46"/>
    </row>
    <row r="19" spans="1:26" ht="12.75" customHeight="1">
      <c r="A19" s="10">
        <v>36845</v>
      </c>
      <c r="B19" s="23">
        <v>14</v>
      </c>
      <c r="C19" s="23">
        <v>54</v>
      </c>
      <c r="D19" s="20">
        <v>6</v>
      </c>
      <c r="E19" s="13">
        <f t="shared" si="0"/>
        <v>3.8571428571428572</v>
      </c>
      <c r="G19" s="27"/>
      <c r="H19" s="26"/>
      <c r="I19" s="45"/>
      <c r="J19" s="25"/>
      <c r="K19" s="25"/>
      <c r="L19" s="25"/>
      <c r="M19" s="25"/>
      <c r="N19" s="25"/>
      <c r="W19" s="46"/>
    </row>
    <row r="20" spans="1:26" ht="12.75" customHeight="1">
      <c r="A20" s="10">
        <v>36880</v>
      </c>
      <c r="B20" s="23">
        <v>12</v>
      </c>
      <c r="C20" s="23">
        <v>64</v>
      </c>
      <c r="D20" s="20">
        <v>5</v>
      </c>
      <c r="E20" s="13">
        <f t="shared" si="0"/>
        <v>5.333333333333333</v>
      </c>
      <c r="G20" s="25"/>
      <c r="H20" s="26"/>
      <c r="I20" s="45"/>
      <c r="J20" s="25"/>
      <c r="K20" s="25"/>
      <c r="L20" s="25"/>
      <c r="M20" s="25"/>
      <c r="N20" s="25"/>
      <c r="V20" s="25"/>
      <c r="W20" s="46"/>
      <c r="X20" s="25"/>
      <c r="Y20" s="25"/>
      <c r="Z20" s="25"/>
    </row>
    <row r="21" spans="1:26" ht="12.75" customHeight="1">
      <c r="A21" s="10">
        <v>36915</v>
      </c>
      <c r="B21" s="23">
        <v>21</v>
      </c>
      <c r="C21" s="23">
        <v>55</v>
      </c>
      <c r="D21" s="20">
        <v>8</v>
      </c>
      <c r="E21" s="13">
        <f t="shared" si="0"/>
        <v>2.6190476190476191</v>
      </c>
      <c r="H21" s="26"/>
      <c r="I21" s="45"/>
      <c r="J21" s="25"/>
      <c r="K21" s="25"/>
      <c r="L21" s="25"/>
      <c r="M21" s="25"/>
      <c r="N21" s="25"/>
      <c r="V21" s="25"/>
      <c r="W21" s="46"/>
      <c r="X21" s="25"/>
      <c r="Y21" s="25"/>
      <c r="Z21" s="25"/>
    </row>
    <row r="22" spans="1:26" ht="12.75" customHeight="1">
      <c r="A22" s="10">
        <v>36936</v>
      </c>
      <c r="B22" s="23">
        <v>18</v>
      </c>
      <c r="C22" s="23">
        <v>75</v>
      </c>
      <c r="D22" s="20">
        <v>5</v>
      </c>
      <c r="E22" s="13">
        <f t="shared" si="0"/>
        <v>4.166666666666667</v>
      </c>
      <c r="H22" s="26"/>
      <c r="I22" s="45"/>
      <c r="J22" s="25"/>
      <c r="K22" s="25"/>
      <c r="L22" s="25"/>
      <c r="M22" s="25"/>
      <c r="N22" s="25"/>
      <c r="V22" s="25"/>
      <c r="W22" s="46"/>
      <c r="X22" s="25"/>
      <c r="Y22" s="25"/>
      <c r="Z22" s="25"/>
    </row>
    <row r="23" spans="1:26" ht="12.75" customHeight="1">
      <c r="A23" s="10">
        <v>36971</v>
      </c>
      <c r="B23" s="23">
        <v>15</v>
      </c>
      <c r="C23" s="23">
        <v>56</v>
      </c>
      <c r="D23" s="20">
        <v>10</v>
      </c>
      <c r="E23" s="13">
        <f t="shared" si="0"/>
        <v>3.7333333333333334</v>
      </c>
      <c r="H23" s="26"/>
      <c r="I23" s="45"/>
      <c r="J23" s="25"/>
      <c r="K23" s="25"/>
      <c r="L23" s="25"/>
      <c r="M23" s="25"/>
      <c r="N23" s="25"/>
      <c r="V23" s="25"/>
      <c r="W23" s="46"/>
      <c r="X23" s="25"/>
      <c r="Y23" s="25"/>
      <c r="Z23" s="25"/>
    </row>
    <row r="24" spans="1:26" ht="12.75" customHeight="1">
      <c r="A24" s="10">
        <v>36999</v>
      </c>
      <c r="B24" s="23">
        <v>14</v>
      </c>
      <c r="C24" s="23">
        <v>33</v>
      </c>
      <c r="D24" s="20">
        <v>10</v>
      </c>
      <c r="E24" s="13">
        <f t="shared" si="0"/>
        <v>2.3571428571428572</v>
      </c>
      <c r="H24" s="26"/>
      <c r="I24" s="45"/>
      <c r="J24" s="25"/>
      <c r="K24" s="25"/>
      <c r="L24" s="25"/>
      <c r="M24" s="25"/>
      <c r="N24" s="25"/>
      <c r="V24" s="25"/>
      <c r="W24" s="46"/>
      <c r="X24" s="25"/>
      <c r="Y24" s="25"/>
      <c r="Z24" s="25"/>
    </row>
    <row r="25" spans="1:26" ht="12.75" customHeight="1">
      <c r="A25" s="10">
        <v>37034</v>
      </c>
      <c r="B25" s="23">
        <v>41</v>
      </c>
      <c r="C25" s="23">
        <v>105</v>
      </c>
      <c r="D25" s="20">
        <v>27</v>
      </c>
      <c r="E25" s="13">
        <f t="shared" si="0"/>
        <v>2.5609756097560976</v>
      </c>
      <c r="H25" s="26"/>
      <c r="I25" s="45"/>
      <c r="J25" s="25"/>
      <c r="K25" s="25"/>
      <c r="L25" s="25"/>
      <c r="M25" s="25"/>
      <c r="N25" s="25"/>
      <c r="V25" s="25"/>
      <c r="W25" s="46"/>
      <c r="X25" s="25"/>
      <c r="Y25" s="25"/>
      <c r="Z25" s="25"/>
    </row>
    <row r="26" spans="1:26" ht="12.75" customHeight="1">
      <c r="A26" s="10">
        <v>37062</v>
      </c>
      <c r="B26" s="23">
        <v>37</v>
      </c>
      <c r="C26" s="23">
        <v>97</v>
      </c>
      <c r="D26" s="20">
        <v>28</v>
      </c>
      <c r="E26" s="13">
        <f t="shared" si="0"/>
        <v>2.6216216216216215</v>
      </c>
      <c r="H26" s="26"/>
      <c r="I26" s="45"/>
      <c r="J26" s="25"/>
      <c r="K26" s="25"/>
      <c r="L26" s="25"/>
      <c r="M26" s="25"/>
      <c r="N26" s="25"/>
      <c r="V26" s="25"/>
      <c r="W26" s="46"/>
      <c r="X26" s="25"/>
      <c r="Y26" s="25"/>
      <c r="Z26" s="25"/>
    </row>
    <row r="27" spans="1:26" ht="12.75" customHeight="1">
      <c r="A27" s="30">
        <v>37097</v>
      </c>
      <c r="B27" s="31">
        <v>47</v>
      </c>
      <c r="C27" s="22">
        <v>85</v>
      </c>
      <c r="D27" s="22">
        <v>26</v>
      </c>
      <c r="E27" s="13">
        <f t="shared" si="0"/>
        <v>1.8085106382978724</v>
      </c>
      <c r="H27" s="26"/>
      <c r="I27" s="45"/>
      <c r="J27" s="25"/>
      <c r="K27" s="25"/>
      <c r="L27" s="25"/>
      <c r="M27" s="25"/>
      <c r="N27" s="25"/>
      <c r="V27" s="25"/>
      <c r="W27" s="46"/>
      <c r="X27" s="25"/>
      <c r="Y27" s="25"/>
      <c r="Z27" s="25"/>
    </row>
    <row r="28" spans="1:26" ht="12.75" customHeight="1">
      <c r="A28" s="30">
        <v>37125</v>
      </c>
      <c r="B28" s="31">
        <v>45</v>
      </c>
      <c r="C28" s="22">
        <v>72</v>
      </c>
      <c r="D28" s="22">
        <v>27</v>
      </c>
      <c r="E28" s="13">
        <f t="shared" si="0"/>
        <v>1.6</v>
      </c>
      <c r="H28" s="26"/>
      <c r="I28" s="45"/>
      <c r="J28" s="25"/>
      <c r="K28" s="25"/>
      <c r="L28" s="25"/>
      <c r="M28" s="25"/>
      <c r="N28" s="25"/>
      <c r="V28" s="25"/>
      <c r="W28" s="46"/>
      <c r="X28" s="25"/>
      <c r="Y28" s="25"/>
      <c r="Z28" s="25"/>
    </row>
    <row r="29" spans="1:26" ht="12.75" customHeight="1">
      <c r="A29" s="30">
        <v>37153</v>
      </c>
      <c r="B29" s="31">
        <v>20</v>
      </c>
      <c r="C29" s="22">
        <v>48</v>
      </c>
      <c r="D29" s="22">
        <v>15</v>
      </c>
      <c r="E29" s="13">
        <f t="shared" si="0"/>
        <v>2.4</v>
      </c>
      <c r="H29" s="26"/>
      <c r="I29" s="45"/>
      <c r="J29" s="25"/>
      <c r="K29" s="25"/>
      <c r="L29" s="25"/>
      <c r="M29" s="25"/>
      <c r="N29" s="25"/>
      <c r="V29" s="25"/>
      <c r="W29" s="46"/>
      <c r="X29" s="25"/>
      <c r="Y29" s="25"/>
      <c r="Z29" s="25"/>
    </row>
    <row r="30" spans="1:26" ht="12.75" customHeight="1">
      <c r="A30" s="30">
        <v>37181</v>
      </c>
      <c r="B30" s="31">
        <v>33</v>
      </c>
      <c r="C30" s="22">
        <v>107</v>
      </c>
      <c r="D30" s="22">
        <v>18</v>
      </c>
      <c r="E30" s="13">
        <f t="shared" si="0"/>
        <v>3.2424242424242422</v>
      </c>
      <c r="H30" s="26"/>
      <c r="I30" s="45"/>
      <c r="J30" s="25"/>
      <c r="K30" s="25"/>
      <c r="L30" s="25"/>
      <c r="M30" s="25"/>
      <c r="W30" s="46"/>
    </row>
    <row r="31" spans="1:26" ht="12.75" customHeight="1">
      <c r="A31" s="30">
        <v>37216</v>
      </c>
      <c r="B31" s="31">
        <v>19</v>
      </c>
      <c r="C31" s="22">
        <v>74</v>
      </c>
      <c r="D31" s="22">
        <v>7</v>
      </c>
      <c r="E31" s="13">
        <f t="shared" si="0"/>
        <v>3.8947368421052633</v>
      </c>
      <c r="H31" s="26"/>
      <c r="I31" s="45"/>
      <c r="J31" s="25"/>
      <c r="K31" s="25"/>
      <c r="L31" s="25"/>
      <c r="M31" s="25"/>
      <c r="V31" s="25"/>
      <c r="W31" s="46"/>
    </row>
    <row r="32" spans="1:26" ht="12.75" customHeight="1">
      <c r="A32" s="10">
        <v>37244</v>
      </c>
      <c r="B32" s="49">
        <v>18</v>
      </c>
      <c r="C32" s="23">
        <v>58</v>
      </c>
      <c r="D32" s="23">
        <v>3</v>
      </c>
      <c r="E32" s="33">
        <f t="shared" si="0"/>
        <v>3.2222222222222223</v>
      </c>
      <c r="H32" s="26"/>
      <c r="I32" s="45"/>
      <c r="J32" s="25"/>
      <c r="K32" s="25"/>
      <c r="L32" s="25"/>
      <c r="M32" s="25"/>
      <c r="W32" s="46"/>
    </row>
    <row r="33" spans="1:23" ht="12.75" customHeight="1">
      <c r="A33" s="10">
        <v>37279</v>
      </c>
      <c r="B33" s="23">
        <v>12</v>
      </c>
      <c r="C33" s="23">
        <v>59</v>
      </c>
      <c r="D33" s="23">
        <v>6</v>
      </c>
      <c r="E33" s="33">
        <f t="shared" si="0"/>
        <v>4.916666666666667</v>
      </c>
      <c r="H33" s="26"/>
      <c r="I33" s="45"/>
      <c r="J33" s="25"/>
      <c r="K33" s="25"/>
      <c r="L33" s="25"/>
      <c r="N33" s="25"/>
      <c r="V33" s="25"/>
      <c r="W33" s="46"/>
    </row>
    <row r="34" spans="1:23" ht="12.75" customHeight="1">
      <c r="A34" s="10">
        <v>37314</v>
      </c>
      <c r="B34" s="49">
        <v>15</v>
      </c>
      <c r="C34" s="23">
        <v>56</v>
      </c>
      <c r="D34" s="23">
        <v>6</v>
      </c>
      <c r="E34" s="33">
        <f t="shared" si="0"/>
        <v>3.7333333333333334</v>
      </c>
      <c r="H34" s="26"/>
      <c r="I34" s="45"/>
      <c r="J34" s="25"/>
      <c r="K34" s="25"/>
      <c r="L34" s="25"/>
      <c r="N34" s="25"/>
    </row>
    <row r="35" spans="1:23" ht="12.75" customHeight="1">
      <c r="A35" s="10">
        <v>37335</v>
      </c>
      <c r="B35" s="49">
        <v>20</v>
      </c>
      <c r="C35" s="23">
        <v>51</v>
      </c>
      <c r="D35" s="23">
        <v>10</v>
      </c>
      <c r="E35" s="33">
        <f t="shared" si="0"/>
        <v>2.5499999999999998</v>
      </c>
      <c r="H35" s="26"/>
      <c r="I35" s="45"/>
      <c r="J35" s="25"/>
      <c r="K35" s="25"/>
      <c r="L35" s="25"/>
      <c r="N35" s="25"/>
    </row>
    <row r="36" spans="1:23" ht="12.75" customHeight="1">
      <c r="A36" s="10">
        <v>37370</v>
      </c>
      <c r="B36" s="49">
        <v>42</v>
      </c>
      <c r="C36" s="23">
        <v>109</v>
      </c>
      <c r="D36" s="23">
        <v>21</v>
      </c>
      <c r="E36" s="33">
        <f t="shared" si="0"/>
        <v>2.5952380952380953</v>
      </c>
      <c r="H36" s="26"/>
      <c r="I36" s="45"/>
      <c r="J36" s="25"/>
      <c r="K36" s="25"/>
      <c r="L36" s="25"/>
      <c r="N36" s="25"/>
    </row>
    <row r="37" spans="1:23" ht="12.75" customHeight="1">
      <c r="A37" s="10">
        <v>37398</v>
      </c>
      <c r="B37" s="49">
        <v>25</v>
      </c>
      <c r="C37" s="23">
        <v>60</v>
      </c>
      <c r="D37" s="23">
        <v>16</v>
      </c>
      <c r="E37" s="33">
        <f t="shared" si="0"/>
        <v>2.4</v>
      </c>
      <c r="H37" s="26"/>
      <c r="I37" s="45"/>
      <c r="J37" s="25"/>
      <c r="K37" s="25"/>
      <c r="L37" s="25"/>
    </row>
    <row r="38" spans="1:23" ht="12.75" customHeight="1">
      <c r="A38" s="10">
        <v>37433</v>
      </c>
      <c r="B38" s="49">
        <v>16</v>
      </c>
      <c r="C38" s="23">
        <v>48</v>
      </c>
      <c r="D38" s="23">
        <v>22</v>
      </c>
      <c r="E38" s="33">
        <f t="shared" si="0"/>
        <v>3</v>
      </c>
      <c r="H38" s="26"/>
      <c r="I38" s="45"/>
      <c r="J38" s="25"/>
      <c r="K38" s="25"/>
      <c r="L38" s="25"/>
    </row>
    <row r="39" spans="1:23" ht="12.75" customHeight="1">
      <c r="A39" s="10">
        <v>37461</v>
      </c>
      <c r="B39" s="49">
        <v>37</v>
      </c>
      <c r="C39" s="23">
        <v>57</v>
      </c>
      <c r="D39" s="23">
        <v>18</v>
      </c>
      <c r="E39" s="33">
        <f t="shared" si="0"/>
        <v>1.5405405405405406</v>
      </c>
      <c r="H39" s="26"/>
      <c r="I39" s="45"/>
      <c r="J39" s="25"/>
      <c r="K39" s="25"/>
      <c r="L39" s="25"/>
    </row>
    <row r="40" spans="1:23" ht="12.75" customHeight="1">
      <c r="A40" s="10">
        <v>38042</v>
      </c>
      <c r="B40" s="49">
        <v>23</v>
      </c>
      <c r="C40" s="23">
        <v>47</v>
      </c>
      <c r="D40" s="23">
        <v>0</v>
      </c>
      <c r="E40" s="33">
        <f t="shared" si="0"/>
        <v>2.0434782608695654</v>
      </c>
      <c r="F40" t="s">
        <v>2</v>
      </c>
      <c r="H40" s="26"/>
      <c r="I40" s="45"/>
      <c r="J40" s="25"/>
      <c r="K40" s="25"/>
      <c r="L40" s="25"/>
    </row>
    <row r="41" spans="1:23" ht="12.75" customHeight="1">
      <c r="A41" s="10">
        <v>38063</v>
      </c>
      <c r="B41" s="49">
        <v>76</v>
      </c>
      <c r="C41" s="23">
        <v>119</v>
      </c>
      <c r="D41" s="23">
        <v>18</v>
      </c>
      <c r="E41" s="33">
        <f t="shared" si="0"/>
        <v>1.5657894736842106</v>
      </c>
      <c r="H41" s="26"/>
      <c r="I41" s="45"/>
      <c r="J41" s="25"/>
      <c r="K41" s="25"/>
      <c r="L41" s="25"/>
    </row>
    <row r="42" spans="1:23" ht="12.75" customHeight="1">
      <c r="A42" s="10">
        <v>38105</v>
      </c>
      <c r="B42" s="49">
        <v>60</v>
      </c>
      <c r="C42" s="23">
        <v>99</v>
      </c>
      <c r="D42" s="23">
        <v>16</v>
      </c>
      <c r="E42" s="33">
        <f t="shared" si="0"/>
        <v>1.65</v>
      </c>
      <c r="F42" t="s">
        <v>2</v>
      </c>
      <c r="H42" s="26"/>
      <c r="I42" s="45"/>
      <c r="J42" s="25"/>
      <c r="K42" s="25"/>
      <c r="L42" s="25"/>
    </row>
    <row r="43" spans="1:23" ht="12.75" customHeight="1">
      <c r="A43" s="10">
        <v>38126</v>
      </c>
      <c r="B43" s="49">
        <v>79</v>
      </c>
      <c r="C43" s="23">
        <v>130</v>
      </c>
      <c r="D43" s="23">
        <v>24</v>
      </c>
      <c r="E43" s="33">
        <f t="shared" si="0"/>
        <v>1.6455696202531647</v>
      </c>
      <c r="H43" s="26"/>
      <c r="I43" s="45"/>
      <c r="J43" s="25"/>
      <c r="K43" s="25"/>
      <c r="L43" s="25"/>
    </row>
    <row r="44" spans="1:23" ht="12.75" customHeight="1">
      <c r="A44" s="10">
        <v>38154</v>
      </c>
      <c r="B44" s="49">
        <v>65</v>
      </c>
      <c r="C44" s="23">
        <v>144</v>
      </c>
      <c r="D44" s="23">
        <v>22</v>
      </c>
      <c r="E44" s="33">
        <f t="shared" si="0"/>
        <v>2.2153846153846155</v>
      </c>
      <c r="H44" s="26"/>
      <c r="I44" s="45"/>
      <c r="J44" s="25"/>
      <c r="K44" s="25"/>
    </row>
    <row r="45" spans="1:23" ht="12.75" customHeight="1">
      <c r="A45" s="10">
        <v>38189</v>
      </c>
      <c r="B45" s="49">
        <v>58</v>
      </c>
      <c r="C45" s="23">
        <v>101</v>
      </c>
      <c r="D45" s="23">
        <v>23</v>
      </c>
      <c r="E45" s="33">
        <f t="shared" si="0"/>
        <v>1.7413793103448276</v>
      </c>
      <c r="F45" t="s">
        <v>2</v>
      </c>
      <c r="H45" s="26"/>
      <c r="I45" s="45"/>
      <c r="J45" s="25"/>
      <c r="K45" s="25"/>
    </row>
    <row r="46" spans="1:23" ht="12.75" customHeight="1">
      <c r="A46" s="10">
        <v>38217</v>
      </c>
      <c r="B46" s="49">
        <v>43</v>
      </c>
      <c r="C46" s="23">
        <v>63</v>
      </c>
      <c r="D46" s="23">
        <v>23</v>
      </c>
      <c r="E46" s="33">
        <f t="shared" si="0"/>
        <v>1.4651162790697674</v>
      </c>
      <c r="F46" t="s">
        <v>2</v>
      </c>
      <c r="H46" s="26"/>
      <c r="I46" s="45"/>
      <c r="J46" s="25"/>
      <c r="K46" s="25"/>
    </row>
    <row r="47" spans="1:23" ht="12.75" customHeight="1">
      <c r="A47" s="10">
        <v>38245</v>
      </c>
      <c r="B47" s="49">
        <v>49</v>
      </c>
      <c r="C47" s="23">
        <v>99</v>
      </c>
      <c r="D47" s="23">
        <v>14</v>
      </c>
      <c r="E47" s="33">
        <f t="shared" si="0"/>
        <v>2.0204081632653059</v>
      </c>
      <c r="H47" s="26"/>
      <c r="I47" s="45"/>
      <c r="J47" s="25"/>
      <c r="K47" s="25"/>
    </row>
    <row r="48" spans="1:23" ht="12.75" customHeight="1">
      <c r="A48" s="10">
        <v>38294</v>
      </c>
      <c r="B48" s="49">
        <v>38</v>
      </c>
      <c r="C48" s="23">
        <v>91</v>
      </c>
      <c r="D48" s="23">
        <v>10</v>
      </c>
      <c r="E48" s="33">
        <f t="shared" si="0"/>
        <v>2.3947368421052633</v>
      </c>
      <c r="H48" s="26"/>
      <c r="I48" s="45"/>
      <c r="J48" s="25"/>
      <c r="K48" s="25"/>
    </row>
    <row r="49" spans="1:11" ht="12.75" customHeight="1">
      <c r="A49" s="10">
        <v>38315</v>
      </c>
      <c r="B49" s="49">
        <v>52</v>
      </c>
      <c r="C49" s="23">
        <v>95</v>
      </c>
      <c r="D49" s="23">
        <v>5</v>
      </c>
      <c r="E49" s="33">
        <f t="shared" si="0"/>
        <v>1.8269230769230769</v>
      </c>
      <c r="H49" s="26"/>
      <c r="I49" s="45"/>
      <c r="J49" s="25"/>
      <c r="K49" s="25"/>
    </row>
    <row r="50" spans="1:11" ht="12.75" customHeight="1">
      <c r="A50" s="10">
        <v>38336</v>
      </c>
      <c r="B50" s="49">
        <v>36</v>
      </c>
      <c r="C50" s="23">
        <v>96</v>
      </c>
      <c r="D50" s="23">
        <v>2</v>
      </c>
      <c r="E50" s="33">
        <f t="shared" si="0"/>
        <v>2.6666666666666665</v>
      </c>
      <c r="H50" s="2"/>
    </row>
    <row r="51" spans="1:11" ht="12.75" customHeight="1">
      <c r="A51" s="10">
        <v>38371</v>
      </c>
      <c r="B51" s="49">
        <v>39</v>
      </c>
      <c r="C51" s="23">
        <v>106</v>
      </c>
      <c r="D51" s="23">
        <v>5</v>
      </c>
      <c r="E51" s="33">
        <f t="shared" si="0"/>
        <v>2.7179487179487181</v>
      </c>
      <c r="H51" s="2"/>
    </row>
    <row r="52" spans="1:11" ht="12.75" customHeight="1">
      <c r="A52" s="10">
        <v>38399</v>
      </c>
      <c r="B52" s="49">
        <v>64</v>
      </c>
      <c r="C52" s="23">
        <v>102</v>
      </c>
      <c r="D52" s="23">
        <v>20</v>
      </c>
      <c r="E52" s="33">
        <f t="shared" si="0"/>
        <v>1.59375</v>
      </c>
      <c r="H52" s="2"/>
    </row>
    <row r="53" spans="1:11" ht="12.75" customHeight="1">
      <c r="A53" s="10">
        <v>38434</v>
      </c>
      <c r="B53" s="49">
        <v>64</v>
      </c>
      <c r="C53" s="23">
        <v>129</v>
      </c>
      <c r="D53" s="23">
        <v>15</v>
      </c>
      <c r="E53" s="33">
        <f t="shared" si="0"/>
        <v>2.015625</v>
      </c>
      <c r="H53" s="2"/>
    </row>
    <row r="54" spans="1:11" ht="12.75" customHeight="1">
      <c r="A54" s="10">
        <v>38462</v>
      </c>
      <c r="B54" s="49">
        <v>45</v>
      </c>
      <c r="C54" s="23">
        <v>77</v>
      </c>
      <c r="D54" s="23">
        <v>12</v>
      </c>
      <c r="E54" s="33">
        <f t="shared" si="0"/>
        <v>1.711111111111111</v>
      </c>
      <c r="F54" t="s">
        <v>2</v>
      </c>
      <c r="H54" s="2"/>
    </row>
    <row r="55" spans="1:11" ht="12.75" customHeight="1">
      <c r="A55" s="10">
        <v>38490</v>
      </c>
      <c r="B55" s="49">
        <v>76</v>
      </c>
      <c r="C55" s="23">
        <v>120</v>
      </c>
      <c r="D55" s="23">
        <v>13</v>
      </c>
      <c r="E55" s="33">
        <f t="shared" si="0"/>
        <v>1.5789473684210527</v>
      </c>
      <c r="H55" s="2"/>
    </row>
    <row r="56" spans="1:11" ht="12.75" customHeight="1">
      <c r="A56" s="10">
        <v>38518</v>
      </c>
      <c r="B56" s="49">
        <v>48</v>
      </c>
      <c r="C56" s="23">
        <v>79</v>
      </c>
      <c r="D56" s="23">
        <v>15</v>
      </c>
      <c r="E56" s="33">
        <f t="shared" si="0"/>
        <v>1.6458333333333333</v>
      </c>
      <c r="H56" s="2"/>
    </row>
    <row r="57" spans="1:11" ht="12.75" customHeight="1">
      <c r="A57" s="10">
        <v>38553</v>
      </c>
      <c r="B57" s="49">
        <v>54</v>
      </c>
      <c r="C57" s="23">
        <v>92</v>
      </c>
      <c r="D57" s="23">
        <v>20</v>
      </c>
      <c r="E57" s="33">
        <f t="shared" si="0"/>
        <v>1.7037037037037037</v>
      </c>
      <c r="H57" s="2"/>
    </row>
    <row r="58" spans="1:11" ht="12.75" customHeight="1">
      <c r="A58" s="10">
        <v>38581</v>
      </c>
      <c r="B58" s="49">
        <v>58</v>
      </c>
      <c r="C58" s="23">
        <v>111</v>
      </c>
      <c r="D58" s="23">
        <v>24</v>
      </c>
      <c r="E58" s="33">
        <f t="shared" si="0"/>
        <v>1.9137931034482758</v>
      </c>
      <c r="F58" t="s">
        <v>3</v>
      </c>
      <c r="H58" s="2"/>
    </row>
    <row r="59" spans="1:11" ht="12.75" customHeight="1">
      <c r="A59" s="10">
        <v>38616</v>
      </c>
      <c r="B59" s="49">
        <v>70</v>
      </c>
      <c r="C59" s="23">
        <v>153</v>
      </c>
      <c r="D59" s="23">
        <v>18</v>
      </c>
      <c r="E59" s="33">
        <f t="shared" si="0"/>
        <v>2.1857142857142855</v>
      </c>
      <c r="H59" s="2"/>
    </row>
    <row r="60" spans="1:11" ht="12.75" customHeight="1">
      <c r="A60" s="10">
        <v>38645</v>
      </c>
      <c r="B60" s="49">
        <v>71</v>
      </c>
      <c r="C60" s="23">
        <v>152</v>
      </c>
      <c r="D60" s="23">
        <v>16</v>
      </c>
      <c r="E60" s="33">
        <f t="shared" si="0"/>
        <v>2.140845070422535</v>
      </c>
      <c r="H60" s="2"/>
    </row>
    <row r="61" spans="1:11" ht="12.75" customHeight="1">
      <c r="A61" s="10">
        <v>38707</v>
      </c>
      <c r="B61" s="49">
        <v>7</v>
      </c>
      <c r="C61" s="23">
        <v>21</v>
      </c>
      <c r="D61" s="23">
        <v>5</v>
      </c>
      <c r="E61" s="33">
        <f t="shared" si="0"/>
        <v>3</v>
      </c>
      <c r="F61" t="s">
        <v>4</v>
      </c>
      <c r="H61" s="2"/>
    </row>
    <row r="62" spans="1:11" ht="12.75" customHeight="1">
      <c r="A62" s="10">
        <v>38763</v>
      </c>
      <c r="B62" s="49">
        <v>31</v>
      </c>
      <c r="C62" s="23">
        <v>67</v>
      </c>
      <c r="D62" s="23">
        <v>3</v>
      </c>
      <c r="E62" s="33">
        <f t="shared" si="0"/>
        <v>2.161290322580645</v>
      </c>
      <c r="F62" t="s">
        <v>2</v>
      </c>
      <c r="H62" s="2"/>
    </row>
    <row r="63" spans="1:11" ht="12.75" customHeight="1">
      <c r="A63" s="10">
        <v>38854</v>
      </c>
      <c r="B63" s="49">
        <v>70</v>
      </c>
      <c r="C63" s="23">
        <v>146</v>
      </c>
      <c r="D63" s="23">
        <v>20</v>
      </c>
      <c r="E63" s="33">
        <f t="shared" si="0"/>
        <v>2.0857142857142859</v>
      </c>
      <c r="H63" s="2"/>
    </row>
    <row r="64" spans="1:11" ht="12.75" customHeight="1">
      <c r="A64" s="10">
        <v>38875</v>
      </c>
      <c r="B64" s="49">
        <v>88</v>
      </c>
      <c r="C64" s="23">
        <v>144</v>
      </c>
      <c r="D64" s="23">
        <v>20</v>
      </c>
      <c r="E64" s="33">
        <f t="shared" si="0"/>
        <v>1.6363636363636365</v>
      </c>
      <c r="H64" s="2"/>
    </row>
    <row r="65" spans="1:8" ht="12.75" customHeight="1">
      <c r="A65" s="10">
        <v>38910</v>
      </c>
      <c r="B65" s="49">
        <v>63</v>
      </c>
      <c r="C65" s="23">
        <v>124</v>
      </c>
      <c r="D65" s="23">
        <v>27</v>
      </c>
      <c r="E65" s="33">
        <f t="shared" si="0"/>
        <v>1.9682539682539681</v>
      </c>
      <c r="H65" s="2"/>
    </row>
    <row r="66" spans="1:8" ht="12.75" customHeight="1">
      <c r="A66" s="10">
        <v>38952</v>
      </c>
      <c r="B66" s="49">
        <v>55</v>
      </c>
      <c r="C66" s="23">
        <v>123</v>
      </c>
      <c r="D66" s="23">
        <v>21</v>
      </c>
      <c r="E66" s="33">
        <f t="shared" si="0"/>
        <v>2.2363636363636363</v>
      </c>
      <c r="F66" t="s">
        <v>3</v>
      </c>
      <c r="H66" s="2"/>
    </row>
    <row r="67" spans="1:8" ht="12.75" customHeight="1">
      <c r="A67" s="10">
        <v>38980</v>
      </c>
      <c r="B67" s="49">
        <v>75</v>
      </c>
      <c r="C67" s="23">
        <v>139</v>
      </c>
      <c r="D67" s="23"/>
      <c r="E67" s="33">
        <f t="shared" si="0"/>
        <v>1.8533333333333333</v>
      </c>
      <c r="F67" t="s">
        <v>5</v>
      </c>
      <c r="H67" s="2"/>
    </row>
    <row r="68" spans="1:8" ht="12.75" customHeight="1">
      <c r="A68" s="10">
        <v>39036</v>
      </c>
      <c r="B68" s="49">
        <v>54</v>
      </c>
      <c r="C68" s="23">
        <v>155</v>
      </c>
      <c r="D68" s="23">
        <v>12</v>
      </c>
      <c r="E68" s="33">
        <f t="shared" si="0"/>
        <v>2.8703703703703702</v>
      </c>
      <c r="H68" s="2"/>
    </row>
    <row r="69" spans="1:8" ht="12.75" customHeight="1">
      <c r="A69" s="10">
        <v>39071</v>
      </c>
      <c r="B69" s="49">
        <v>58</v>
      </c>
      <c r="C69" s="23">
        <v>135</v>
      </c>
      <c r="D69" s="23">
        <v>1</v>
      </c>
      <c r="E69" s="33">
        <f t="shared" si="0"/>
        <v>2.3275862068965516</v>
      </c>
      <c r="F69" t="s">
        <v>3</v>
      </c>
      <c r="H69" s="2"/>
    </row>
    <row r="70" spans="1:8" ht="12.75" customHeight="1">
      <c r="A70" s="10">
        <v>39134</v>
      </c>
      <c r="B70" s="49">
        <v>51</v>
      </c>
      <c r="C70" s="23">
        <v>137</v>
      </c>
      <c r="D70" s="23">
        <v>10</v>
      </c>
      <c r="E70" s="33">
        <f t="shared" si="0"/>
        <v>2.6862745098039214</v>
      </c>
      <c r="F70" t="s">
        <v>3</v>
      </c>
      <c r="H70" s="2"/>
    </row>
    <row r="71" spans="1:8" ht="12.75" customHeight="1">
      <c r="A71" s="10">
        <v>39162</v>
      </c>
      <c r="B71" s="49">
        <v>33</v>
      </c>
      <c r="C71" s="23">
        <v>98</v>
      </c>
      <c r="D71" s="23">
        <v>4</v>
      </c>
      <c r="E71" s="33">
        <f t="shared" si="0"/>
        <v>2.9696969696969697</v>
      </c>
      <c r="F71" t="s">
        <v>3</v>
      </c>
      <c r="H71" s="2"/>
    </row>
    <row r="72" spans="1:8" ht="12.75" customHeight="1">
      <c r="A72" s="10">
        <v>39190</v>
      </c>
      <c r="B72" s="49">
        <v>86</v>
      </c>
      <c r="C72" s="23">
        <v>106</v>
      </c>
      <c r="D72" s="23">
        <v>15</v>
      </c>
      <c r="E72" s="33">
        <f t="shared" si="0"/>
        <v>1.2325581395348837</v>
      </c>
      <c r="H72" s="2"/>
    </row>
    <row r="73" spans="1:8" ht="12.75" customHeight="1">
      <c r="A73" s="10">
        <v>39218</v>
      </c>
      <c r="B73" s="49">
        <v>39</v>
      </c>
      <c r="C73" s="23">
        <v>117</v>
      </c>
      <c r="D73" s="23">
        <v>14</v>
      </c>
      <c r="E73" s="33">
        <f t="shared" si="0"/>
        <v>3</v>
      </c>
      <c r="H73" s="2"/>
    </row>
    <row r="74" spans="1:8" ht="12.75" customHeight="1">
      <c r="A74" s="10">
        <v>39253</v>
      </c>
      <c r="B74" s="49">
        <v>68</v>
      </c>
      <c r="C74" s="23">
        <v>157</v>
      </c>
      <c r="D74" s="23">
        <v>23</v>
      </c>
      <c r="E74" s="33">
        <f t="shared" si="0"/>
        <v>2.3088235294117645</v>
      </c>
      <c r="H74" s="2"/>
    </row>
    <row r="75" spans="1:8" ht="12.75" customHeight="1">
      <c r="A75" s="10">
        <v>39281</v>
      </c>
      <c r="B75" s="49">
        <v>63</v>
      </c>
      <c r="C75" s="23">
        <v>109</v>
      </c>
      <c r="D75" s="23">
        <v>22</v>
      </c>
      <c r="E75" s="33">
        <f t="shared" si="0"/>
        <v>1.7301587301587302</v>
      </c>
      <c r="H75" s="2"/>
    </row>
    <row r="76" spans="1:8" ht="12.75" customHeight="1">
      <c r="A76" s="10">
        <v>39316</v>
      </c>
      <c r="B76" s="49">
        <v>33</v>
      </c>
      <c r="C76" s="23">
        <v>59</v>
      </c>
      <c r="D76" s="23">
        <v>16</v>
      </c>
      <c r="E76" s="33">
        <f t="shared" si="0"/>
        <v>1.7878787878787878</v>
      </c>
      <c r="H76" s="2"/>
    </row>
    <row r="77" spans="1:8" ht="12.75" customHeight="1">
      <c r="A77" s="10">
        <v>39344</v>
      </c>
      <c r="B77" s="49">
        <v>69</v>
      </c>
      <c r="C77" s="23">
        <v>148</v>
      </c>
      <c r="D77" s="23">
        <v>15</v>
      </c>
      <c r="E77" s="33">
        <f t="shared" si="0"/>
        <v>2.1449275362318843</v>
      </c>
      <c r="H77" s="2"/>
    </row>
    <row r="78" spans="1:8" ht="12.75" customHeight="1">
      <c r="A78" s="10">
        <v>39372</v>
      </c>
      <c r="B78" s="49">
        <v>51</v>
      </c>
      <c r="C78" s="23">
        <v>143</v>
      </c>
      <c r="D78" s="23">
        <v>12</v>
      </c>
      <c r="E78" s="33">
        <f t="shared" si="0"/>
        <v>2.8039215686274508</v>
      </c>
      <c r="H78" s="2"/>
    </row>
    <row r="79" spans="1:8" ht="12.75" customHeight="1">
      <c r="A79" s="10">
        <v>39407</v>
      </c>
      <c r="B79" s="49">
        <v>63</v>
      </c>
      <c r="C79" s="23">
        <v>115</v>
      </c>
      <c r="D79" s="23">
        <v>9</v>
      </c>
      <c r="E79" s="33">
        <f t="shared" si="0"/>
        <v>1.8253968253968254</v>
      </c>
      <c r="H79" s="2"/>
    </row>
    <row r="80" spans="1:8" ht="12.75" customHeight="1">
      <c r="A80" s="10">
        <v>39435</v>
      </c>
      <c r="B80" s="49">
        <v>38</v>
      </c>
      <c r="C80" s="23">
        <v>116</v>
      </c>
      <c r="D80" s="23">
        <v>0</v>
      </c>
      <c r="E80" s="33">
        <f t="shared" si="0"/>
        <v>3.0526315789473686</v>
      </c>
      <c r="H80" s="2"/>
    </row>
    <row r="81" spans="1:8" ht="12.75" customHeight="1">
      <c r="A81" s="10">
        <v>39463</v>
      </c>
      <c r="B81" s="49">
        <v>41</v>
      </c>
      <c r="C81" s="23">
        <v>105</v>
      </c>
      <c r="D81" s="23">
        <v>6</v>
      </c>
      <c r="E81" s="33">
        <f t="shared" si="0"/>
        <v>2.5609756097560976</v>
      </c>
      <c r="H81" s="2"/>
    </row>
    <row r="82" spans="1:8" ht="12.75" customHeight="1">
      <c r="A82" s="10">
        <v>39498</v>
      </c>
      <c r="B82" s="49">
        <v>44</v>
      </c>
      <c r="C82" s="23">
        <v>86</v>
      </c>
      <c r="D82" s="23">
        <v>10</v>
      </c>
      <c r="E82" s="33">
        <f t="shared" si="0"/>
        <v>1.9545454545454546</v>
      </c>
      <c r="H82" s="2"/>
    </row>
    <row r="83" spans="1:8" ht="12.75" customHeight="1">
      <c r="A83" s="10">
        <v>39526</v>
      </c>
      <c r="B83" s="49">
        <v>55</v>
      </c>
      <c r="C83" s="23">
        <v>118</v>
      </c>
      <c r="D83" s="23">
        <v>5</v>
      </c>
      <c r="E83" s="33">
        <f t="shared" si="0"/>
        <v>2.1454545454545455</v>
      </c>
      <c r="H83" s="2"/>
    </row>
    <row r="84" spans="1:8" ht="12.75" customHeight="1">
      <c r="A84" s="10">
        <v>39554</v>
      </c>
      <c r="B84" s="49">
        <v>51</v>
      </c>
      <c r="C84" s="23">
        <v>79</v>
      </c>
      <c r="D84" s="23">
        <v>10</v>
      </c>
      <c r="E84" s="33">
        <f t="shared" si="0"/>
        <v>1.5490196078431373</v>
      </c>
      <c r="H84" s="2"/>
    </row>
    <row r="85" spans="1:8" ht="12.75" customHeight="1">
      <c r="A85" s="10">
        <v>39590</v>
      </c>
      <c r="B85" s="49">
        <v>85</v>
      </c>
      <c r="C85" s="23">
        <v>141</v>
      </c>
      <c r="D85" s="23">
        <v>20</v>
      </c>
      <c r="E85" s="33">
        <f t="shared" si="0"/>
        <v>1.6588235294117648</v>
      </c>
      <c r="H85" s="2"/>
    </row>
    <row r="86" spans="1:8" ht="12.75" customHeight="1">
      <c r="A86" s="10">
        <v>39617</v>
      </c>
      <c r="B86" s="49">
        <v>70</v>
      </c>
      <c r="C86" s="23">
        <v>141</v>
      </c>
      <c r="D86" s="23">
        <v>21</v>
      </c>
      <c r="E86" s="33">
        <f t="shared" si="0"/>
        <v>2.0142857142857142</v>
      </c>
      <c r="H86" s="2"/>
    </row>
    <row r="87" spans="1:8" ht="12.75" customHeight="1">
      <c r="A87" s="10">
        <v>39645</v>
      </c>
      <c r="B87" s="49">
        <v>65</v>
      </c>
      <c r="C87" s="23">
        <v>129</v>
      </c>
      <c r="D87" s="23">
        <v>20</v>
      </c>
      <c r="E87" s="33">
        <f t="shared" si="0"/>
        <v>1.9846153846153847</v>
      </c>
      <c r="H87" s="2"/>
    </row>
    <row r="88" spans="1:8" ht="12.75" customHeight="1">
      <c r="A88" s="10">
        <v>39680</v>
      </c>
      <c r="B88" s="49">
        <v>55</v>
      </c>
      <c r="C88" s="23">
        <v>99</v>
      </c>
      <c r="D88" s="23">
        <v>19</v>
      </c>
      <c r="E88" s="33">
        <f t="shared" si="0"/>
        <v>1.8</v>
      </c>
      <c r="H88" s="2"/>
    </row>
    <row r="89" spans="1:8" ht="12.75" customHeight="1">
      <c r="A89" s="10">
        <v>39708</v>
      </c>
      <c r="B89" s="49">
        <v>73</v>
      </c>
      <c r="C89" s="23">
        <v>177</v>
      </c>
      <c r="D89" s="23">
        <v>14</v>
      </c>
      <c r="E89" s="33">
        <f t="shared" si="0"/>
        <v>2.4246575342465753</v>
      </c>
      <c r="H89" s="2"/>
    </row>
    <row r="90" spans="1:8" ht="12.75" customHeight="1">
      <c r="A90" s="10">
        <v>39736</v>
      </c>
      <c r="B90" s="49">
        <v>66</v>
      </c>
      <c r="C90" s="23">
        <v>130</v>
      </c>
      <c r="D90" s="23">
        <v>14</v>
      </c>
      <c r="E90" s="33">
        <f t="shared" si="0"/>
        <v>1.9696969696969697</v>
      </c>
      <c r="H90" s="2"/>
    </row>
    <row r="91" spans="1:8" ht="12.75" customHeight="1">
      <c r="A91" s="10">
        <v>39771</v>
      </c>
      <c r="B91" s="49">
        <v>48</v>
      </c>
      <c r="C91" s="23">
        <v>132</v>
      </c>
      <c r="D91" s="23">
        <v>8</v>
      </c>
      <c r="E91" s="33">
        <f t="shared" si="0"/>
        <v>2.75</v>
      </c>
      <c r="H91" s="2"/>
    </row>
    <row r="92" spans="1:8" ht="12.75" customHeight="1">
      <c r="A92" s="10">
        <v>39799</v>
      </c>
      <c r="B92" s="49">
        <v>43</v>
      </c>
      <c r="C92" s="23">
        <v>99</v>
      </c>
      <c r="D92" s="23">
        <v>3</v>
      </c>
      <c r="E92" s="33">
        <f t="shared" si="0"/>
        <v>2.3023255813953489</v>
      </c>
      <c r="H92" s="2"/>
    </row>
    <row r="93" spans="1:8" ht="12.75" customHeight="1">
      <c r="A93" s="10">
        <v>39834</v>
      </c>
      <c r="B93" s="49">
        <v>46</v>
      </c>
      <c r="C93" s="23">
        <v>103</v>
      </c>
      <c r="D93" s="23">
        <v>2</v>
      </c>
      <c r="E93" s="33">
        <f t="shared" si="0"/>
        <v>2.2391304347826089</v>
      </c>
      <c r="H93" s="2"/>
    </row>
    <row r="94" spans="1:8" ht="12.75" customHeight="1">
      <c r="A94" s="10">
        <v>39862</v>
      </c>
      <c r="B94" s="49">
        <v>49</v>
      </c>
      <c r="C94" s="23">
        <v>92</v>
      </c>
      <c r="D94" s="23">
        <v>2</v>
      </c>
      <c r="E94" s="33">
        <f t="shared" si="0"/>
        <v>1.8775510204081634</v>
      </c>
      <c r="H94" s="2"/>
    </row>
    <row r="95" spans="1:8" ht="12.75" customHeight="1">
      <c r="A95" s="10">
        <v>39890</v>
      </c>
      <c r="B95" s="49">
        <v>82</v>
      </c>
      <c r="C95" s="23">
        <v>138</v>
      </c>
      <c r="D95" s="23">
        <v>12</v>
      </c>
      <c r="E95" s="33">
        <f t="shared" si="0"/>
        <v>1.6829268292682926</v>
      </c>
      <c r="H95" s="2"/>
    </row>
    <row r="96" spans="1:8" ht="12.75" customHeight="1">
      <c r="A96" s="10">
        <v>39918</v>
      </c>
      <c r="B96" s="49">
        <v>106</v>
      </c>
      <c r="C96" s="23">
        <v>133</v>
      </c>
      <c r="D96" s="23">
        <v>22</v>
      </c>
      <c r="E96" s="33">
        <f t="shared" si="0"/>
        <v>1.2547169811320755</v>
      </c>
      <c r="H96" s="2"/>
    </row>
    <row r="97" spans="1:8" ht="12.75" customHeight="1">
      <c r="A97" s="10">
        <v>39953</v>
      </c>
      <c r="B97" s="49">
        <v>107</v>
      </c>
      <c r="C97" s="23">
        <v>133</v>
      </c>
      <c r="D97" s="23">
        <v>20</v>
      </c>
      <c r="E97" s="33">
        <f t="shared" si="0"/>
        <v>1.2429906542056075</v>
      </c>
      <c r="H97" s="2"/>
    </row>
    <row r="98" spans="1:8" ht="12.75" customHeight="1">
      <c r="A98" s="10">
        <v>39981</v>
      </c>
      <c r="B98" s="49">
        <v>83</v>
      </c>
      <c r="C98" s="23">
        <v>172</v>
      </c>
      <c r="D98" s="23">
        <v>23</v>
      </c>
      <c r="E98" s="33">
        <f t="shared" si="0"/>
        <v>2.072289156626506</v>
      </c>
      <c r="H98" s="2"/>
    </row>
    <row r="99" spans="1:8" ht="12.75" customHeight="1">
      <c r="A99" s="10">
        <v>40003</v>
      </c>
      <c r="B99" s="49">
        <v>60</v>
      </c>
      <c r="C99" s="23">
        <v>133</v>
      </c>
      <c r="D99" s="23">
        <v>18</v>
      </c>
      <c r="E99" s="33">
        <f t="shared" si="0"/>
        <v>2.2166666666666668</v>
      </c>
      <c r="H99" s="2"/>
    </row>
    <row r="100" spans="1:8" ht="12.75" customHeight="1">
      <c r="A100" s="10">
        <v>40051</v>
      </c>
      <c r="B100" s="49">
        <v>83</v>
      </c>
      <c r="C100" s="23">
        <v>137</v>
      </c>
      <c r="D100" s="23">
        <v>20</v>
      </c>
      <c r="E100" s="33">
        <f t="shared" si="0"/>
        <v>1.6506024096385543</v>
      </c>
      <c r="H100" s="2"/>
    </row>
    <row r="101" spans="1:8" ht="12.75" customHeight="1">
      <c r="A101" s="10">
        <v>40072</v>
      </c>
      <c r="B101" s="49">
        <v>105</v>
      </c>
      <c r="C101" s="23">
        <v>160</v>
      </c>
      <c r="D101" s="23">
        <v>16</v>
      </c>
      <c r="E101" s="33">
        <f t="shared" si="0"/>
        <v>1.5238095238095237</v>
      </c>
      <c r="H101" s="2"/>
    </row>
    <row r="102" spans="1:8" ht="12.75" customHeight="1">
      <c r="A102" s="10">
        <v>40107</v>
      </c>
      <c r="B102" s="49">
        <v>63</v>
      </c>
      <c r="C102" s="23">
        <v>127</v>
      </c>
      <c r="D102" s="23">
        <v>12</v>
      </c>
      <c r="E102" s="33">
        <f t="shared" si="0"/>
        <v>2.0158730158730158</v>
      </c>
      <c r="F102" t="s">
        <v>15</v>
      </c>
      <c r="H102" s="2"/>
    </row>
    <row r="103" spans="1:8" ht="12.75" customHeight="1">
      <c r="A103" s="10">
        <v>40135</v>
      </c>
      <c r="B103" s="49">
        <v>52</v>
      </c>
      <c r="C103" s="23">
        <v>151</v>
      </c>
      <c r="D103" s="23">
        <v>12</v>
      </c>
      <c r="E103" s="33">
        <f t="shared" si="0"/>
        <v>2.9038461538461537</v>
      </c>
      <c r="H103" s="2"/>
    </row>
    <row r="104" spans="1:8" ht="12.75" customHeight="1">
      <c r="A104" s="10">
        <v>40163</v>
      </c>
      <c r="B104" s="49">
        <v>45</v>
      </c>
      <c r="C104" s="23">
        <v>108</v>
      </c>
      <c r="D104" s="23">
        <v>-2</v>
      </c>
      <c r="E104" s="33">
        <f t="shared" si="0"/>
        <v>2.4</v>
      </c>
      <c r="H104" s="2"/>
    </row>
    <row r="105" spans="1:8" ht="12.75" customHeight="1">
      <c r="A105" s="10">
        <v>40198</v>
      </c>
      <c r="B105" s="49">
        <v>46</v>
      </c>
      <c r="C105" s="23">
        <v>91</v>
      </c>
      <c r="D105" s="23">
        <v>1</v>
      </c>
      <c r="E105" s="33">
        <f t="shared" si="0"/>
        <v>1.9782608695652173</v>
      </c>
      <c r="H105" s="2"/>
    </row>
    <row r="106" spans="1:8" ht="12.75" customHeight="1">
      <c r="A106" s="10">
        <v>40226</v>
      </c>
      <c r="B106" s="49">
        <v>33</v>
      </c>
      <c r="C106" s="23">
        <v>44</v>
      </c>
      <c r="D106" s="23">
        <v>0</v>
      </c>
      <c r="E106" s="33">
        <f t="shared" si="0"/>
        <v>1.3333333333333333</v>
      </c>
      <c r="F106" t="s">
        <v>15</v>
      </c>
      <c r="H106" s="2"/>
    </row>
    <row r="107" spans="1:8" ht="12.75" customHeight="1">
      <c r="A107" s="10">
        <v>40254</v>
      </c>
      <c r="B107" s="49">
        <v>54</v>
      </c>
      <c r="C107" s="23">
        <v>110</v>
      </c>
      <c r="D107" s="23">
        <v>13</v>
      </c>
      <c r="E107" s="33">
        <f t="shared" si="0"/>
        <v>2.0370370370370372</v>
      </c>
      <c r="H107" s="2"/>
    </row>
    <row r="108" spans="1:8" ht="12.75" customHeight="1">
      <c r="A108" s="10">
        <v>40289</v>
      </c>
      <c r="B108" s="49">
        <v>87</v>
      </c>
      <c r="C108" s="23">
        <v>148</v>
      </c>
      <c r="D108" s="23">
        <v>11</v>
      </c>
      <c r="E108" s="33">
        <f t="shared" si="0"/>
        <v>1.7011494252873562</v>
      </c>
      <c r="H108" s="2"/>
    </row>
    <row r="109" spans="1:8" ht="12.75" customHeight="1">
      <c r="A109" s="10">
        <v>40316</v>
      </c>
      <c r="B109" s="49">
        <v>101</v>
      </c>
      <c r="C109" s="23">
        <v>165</v>
      </c>
      <c r="D109" s="23">
        <v>18</v>
      </c>
      <c r="E109" s="33">
        <f t="shared" si="0"/>
        <v>1.6336633663366336</v>
      </c>
      <c r="H109" s="2"/>
    </row>
    <row r="110" spans="1:8" ht="12.75" customHeight="1">
      <c r="A110" s="10">
        <v>40345</v>
      </c>
      <c r="B110" s="49">
        <v>95</v>
      </c>
      <c r="C110" s="23">
        <v>145</v>
      </c>
      <c r="D110" s="23">
        <v>20</v>
      </c>
      <c r="E110" s="33">
        <f t="shared" si="0"/>
        <v>1.5263157894736843</v>
      </c>
      <c r="H110" s="2"/>
    </row>
    <row r="111" spans="1:8" ht="12.75" customHeight="1">
      <c r="A111" s="10">
        <v>40380</v>
      </c>
      <c r="B111" s="49">
        <v>91</v>
      </c>
      <c r="C111" s="23">
        <v>104</v>
      </c>
      <c r="D111" s="23">
        <v>25</v>
      </c>
      <c r="E111" s="33">
        <f t="shared" si="0"/>
        <v>1.1428571428571428</v>
      </c>
      <c r="H111" s="2"/>
    </row>
    <row r="112" spans="1:8" ht="12.75" customHeight="1">
      <c r="A112" s="10">
        <v>40408</v>
      </c>
      <c r="B112" s="49">
        <v>54</v>
      </c>
      <c r="C112" s="23">
        <v>87</v>
      </c>
      <c r="D112" s="23">
        <v>18</v>
      </c>
      <c r="E112" s="33">
        <f t="shared" si="0"/>
        <v>1.6111111111111112</v>
      </c>
      <c r="H112" s="2"/>
    </row>
    <row r="113" spans="1:10" ht="12.75" customHeight="1">
      <c r="A113" s="10">
        <v>40436</v>
      </c>
      <c r="B113" s="49">
        <v>95</v>
      </c>
      <c r="C113" s="23">
        <v>189</v>
      </c>
      <c r="D113" s="23">
        <v>20</v>
      </c>
      <c r="E113" s="33">
        <f t="shared" si="0"/>
        <v>1.9894736842105263</v>
      </c>
      <c r="H113" s="2"/>
    </row>
    <row r="114" spans="1:10" ht="12.75" customHeight="1">
      <c r="A114" s="10">
        <v>40471</v>
      </c>
      <c r="B114" s="49">
        <v>61</v>
      </c>
      <c r="C114" s="23">
        <v>95</v>
      </c>
      <c r="D114" s="23">
        <v>8</v>
      </c>
      <c r="E114" s="33">
        <f t="shared" si="0"/>
        <v>1.5573770491803278</v>
      </c>
      <c r="H114" s="2"/>
    </row>
    <row r="115" spans="1:10" ht="12.75" customHeight="1">
      <c r="A115" s="10">
        <v>40499</v>
      </c>
      <c r="B115" s="49">
        <v>75</v>
      </c>
      <c r="C115" s="23">
        <v>131</v>
      </c>
      <c r="D115" s="23">
        <v>8</v>
      </c>
      <c r="E115" s="33">
        <f t="shared" si="0"/>
        <v>1.7466666666666666</v>
      </c>
      <c r="H115" s="2"/>
      <c r="I115" s="69" t="s">
        <v>53</v>
      </c>
    </row>
    <row r="116" spans="1:10" ht="12.75" customHeight="1">
      <c r="A116" s="10">
        <v>40527</v>
      </c>
      <c r="B116" s="49">
        <v>36</v>
      </c>
      <c r="C116" s="23">
        <v>98</v>
      </c>
      <c r="D116" s="23">
        <v>5</v>
      </c>
      <c r="E116" s="33">
        <f t="shared" si="0"/>
        <v>2.7222222222222223</v>
      </c>
      <c r="H116" s="2"/>
      <c r="I116" s="69" t="s">
        <v>52</v>
      </c>
      <c r="J116" s="69" t="s">
        <v>51</v>
      </c>
    </row>
    <row r="117" spans="1:10" ht="12.75" customHeight="1">
      <c r="A117" s="10">
        <v>40590</v>
      </c>
      <c r="B117" s="49">
        <v>52</v>
      </c>
      <c r="C117" s="23">
        <v>99</v>
      </c>
      <c r="D117" s="23">
        <v>7</v>
      </c>
      <c r="E117" s="33">
        <f t="shared" si="0"/>
        <v>1.9038461538461537</v>
      </c>
      <c r="H117" s="2"/>
      <c r="I117" s="70">
        <f t="shared" ref="I117:I181" si="1">((B117/870)*100)/100</f>
        <v>5.9770114942528735E-2</v>
      </c>
      <c r="J117" s="70">
        <f t="shared" ref="J117:J197" si="2">((C117/750)*100)/100</f>
        <v>0.13200000000000001</v>
      </c>
    </row>
    <row r="118" spans="1:10" ht="12.75" customHeight="1">
      <c r="A118" s="10">
        <v>40619</v>
      </c>
      <c r="B118" s="49">
        <v>75</v>
      </c>
      <c r="C118" s="23">
        <v>144</v>
      </c>
      <c r="D118" s="23">
        <v>13</v>
      </c>
      <c r="E118" s="33">
        <f t="shared" si="0"/>
        <v>1.92</v>
      </c>
      <c r="H118" s="2"/>
      <c r="I118" s="70">
        <f t="shared" si="1"/>
        <v>8.6206896551724144E-2</v>
      </c>
      <c r="J118" s="70">
        <f t="shared" si="2"/>
        <v>0.192</v>
      </c>
    </row>
    <row r="119" spans="1:10" ht="12.75" customHeight="1">
      <c r="A119" s="10">
        <v>40653</v>
      </c>
      <c r="B119" s="49">
        <v>125</v>
      </c>
      <c r="C119" s="23">
        <v>137</v>
      </c>
      <c r="D119" s="23">
        <v>25</v>
      </c>
      <c r="E119" s="33">
        <f t="shared" si="0"/>
        <v>1.0960000000000001</v>
      </c>
      <c r="H119" s="2"/>
      <c r="I119" s="70">
        <f t="shared" si="1"/>
        <v>0.14367816091954022</v>
      </c>
      <c r="J119" s="70">
        <f t="shared" si="2"/>
        <v>0.18266666666666664</v>
      </c>
    </row>
    <row r="120" spans="1:10" ht="12.75" customHeight="1">
      <c r="A120" s="10">
        <v>40681</v>
      </c>
      <c r="B120" s="49">
        <v>120</v>
      </c>
      <c r="C120" s="23">
        <v>118</v>
      </c>
      <c r="D120" s="23">
        <v>20</v>
      </c>
      <c r="E120" s="33">
        <f t="shared" si="0"/>
        <v>0.98333333333333328</v>
      </c>
      <c r="H120" s="2"/>
      <c r="I120" s="70">
        <f t="shared" si="1"/>
        <v>0.13793103448275862</v>
      </c>
      <c r="J120" s="70">
        <f t="shared" si="2"/>
        <v>0.15733333333333333</v>
      </c>
    </row>
    <row r="121" spans="1:10" ht="12.75" customHeight="1">
      <c r="A121" s="10">
        <v>40709</v>
      </c>
      <c r="B121" s="49">
        <v>91</v>
      </c>
      <c r="C121" s="23">
        <v>129</v>
      </c>
      <c r="D121" s="23">
        <v>21</v>
      </c>
      <c r="E121" s="33">
        <f t="shared" si="0"/>
        <v>1.4175824175824177</v>
      </c>
      <c r="H121" s="2"/>
      <c r="I121" s="70">
        <f t="shared" si="1"/>
        <v>0.10459770114942529</v>
      </c>
      <c r="J121" s="70">
        <f t="shared" si="2"/>
        <v>0.17199999999999999</v>
      </c>
    </row>
    <row r="122" spans="1:10" ht="12.75" customHeight="1">
      <c r="A122" s="10">
        <v>40745</v>
      </c>
      <c r="B122" s="49">
        <v>60</v>
      </c>
      <c r="C122" s="23">
        <v>103</v>
      </c>
      <c r="D122" s="23">
        <v>16</v>
      </c>
      <c r="E122" s="33">
        <f t="shared" si="0"/>
        <v>1.7166666666666666</v>
      </c>
      <c r="H122" s="2"/>
      <c r="I122" s="70">
        <f t="shared" si="1"/>
        <v>6.8965517241379309E-2</v>
      </c>
      <c r="J122" s="70">
        <f t="shared" si="2"/>
        <v>0.13733333333333334</v>
      </c>
    </row>
    <row r="123" spans="1:10" ht="12.75" customHeight="1">
      <c r="A123" s="10">
        <v>40772</v>
      </c>
      <c r="B123" s="49">
        <v>127</v>
      </c>
      <c r="C123" s="23">
        <v>95</v>
      </c>
      <c r="D123" s="23">
        <v>23</v>
      </c>
      <c r="E123" s="33">
        <f t="shared" si="0"/>
        <v>0.74803149606299213</v>
      </c>
      <c r="G123" t="s">
        <v>54</v>
      </c>
      <c r="H123" s="2"/>
      <c r="I123" s="70">
        <f t="shared" si="1"/>
        <v>0.14597701149425288</v>
      </c>
      <c r="J123" s="70">
        <f t="shared" si="2"/>
        <v>0.12666666666666668</v>
      </c>
    </row>
    <row r="124" spans="1:10" ht="12.75" customHeight="1">
      <c r="A124" s="10">
        <v>40807</v>
      </c>
      <c r="B124" s="49">
        <v>114</v>
      </c>
      <c r="C124" s="23">
        <v>231</v>
      </c>
      <c r="D124" s="23">
        <v>16</v>
      </c>
      <c r="E124" s="33">
        <f t="shared" si="0"/>
        <v>2.0263157894736841</v>
      </c>
      <c r="F124" t="s">
        <v>57</v>
      </c>
      <c r="G124">
        <v>86</v>
      </c>
      <c r="H124" s="62">
        <f t="shared" ref="H124:H128" si="3">((G124/(B124+C124))*100)/100</f>
        <v>0.24927536231884059</v>
      </c>
      <c r="I124" s="70">
        <f t="shared" si="1"/>
        <v>0.1310344827586207</v>
      </c>
      <c r="J124" s="70">
        <f t="shared" si="2"/>
        <v>0.308</v>
      </c>
    </row>
    <row r="125" spans="1:10" ht="12.75" customHeight="1">
      <c r="A125" s="10">
        <v>40835</v>
      </c>
      <c r="B125" s="49">
        <v>105</v>
      </c>
      <c r="C125" s="23">
        <v>284</v>
      </c>
      <c r="D125" s="23">
        <v>10</v>
      </c>
      <c r="E125" s="33">
        <f t="shared" si="0"/>
        <v>2.7047619047619049</v>
      </c>
      <c r="G125">
        <v>103</v>
      </c>
      <c r="H125" s="62">
        <f t="shared" si="3"/>
        <v>0.2647814910025707</v>
      </c>
      <c r="I125" s="70">
        <f t="shared" si="1"/>
        <v>0.12068965517241378</v>
      </c>
      <c r="J125" s="70">
        <f t="shared" si="2"/>
        <v>0.37866666666666665</v>
      </c>
    </row>
    <row r="126" spans="1:10" ht="12.75" customHeight="1">
      <c r="A126" s="10">
        <v>40863</v>
      </c>
      <c r="B126" s="49">
        <v>92</v>
      </c>
      <c r="C126" s="23">
        <v>227</v>
      </c>
      <c r="D126" s="23">
        <v>1</v>
      </c>
      <c r="E126" s="33">
        <f t="shared" si="0"/>
        <v>2.4673913043478262</v>
      </c>
      <c r="G126">
        <v>112</v>
      </c>
      <c r="H126" s="62">
        <f t="shared" si="3"/>
        <v>0.35109717868338558</v>
      </c>
      <c r="I126" s="70">
        <f t="shared" si="1"/>
        <v>0.10574712643678161</v>
      </c>
      <c r="J126" s="70">
        <f t="shared" si="2"/>
        <v>0.30266666666666664</v>
      </c>
    </row>
    <row r="127" spans="1:10" ht="12.75" customHeight="1">
      <c r="A127" s="10">
        <v>40926</v>
      </c>
      <c r="B127" s="49">
        <v>62</v>
      </c>
      <c r="C127" s="23">
        <v>152</v>
      </c>
      <c r="D127" s="23">
        <v>2</v>
      </c>
      <c r="E127" s="33">
        <f t="shared" si="0"/>
        <v>2.4516129032258065</v>
      </c>
      <c r="G127">
        <v>60</v>
      </c>
      <c r="H127" s="62">
        <f t="shared" si="3"/>
        <v>0.28037383177570091</v>
      </c>
      <c r="I127" s="70">
        <f t="shared" si="1"/>
        <v>7.1264367816091953E-2</v>
      </c>
      <c r="J127" s="70">
        <f t="shared" si="2"/>
        <v>0.20266666666666666</v>
      </c>
    </row>
    <row r="128" spans="1:10" ht="12.75" customHeight="1">
      <c r="A128" s="10">
        <v>40954</v>
      </c>
      <c r="B128" s="49">
        <v>62</v>
      </c>
      <c r="C128" s="23">
        <v>119</v>
      </c>
      <c r="D128" s="23">
        <v>6</v>
      </c>
      <c r="E128" s="33">
        <f t="shared" si="0"/>
        <v>1.9193548387096775</v>
      </c>
      <c r="G128">
        <v>50</v>
      </c>
      <c r="H128" s="62">
        <f t="shared" si="3"/>
        <v>0.27624309392265195</v>
      </c>
      <c r="I128" s="70">
        <f t="shared" si="1"/>
        <v>7.1264367816091953E-2</v>
      </c>
      <c r="J128" s="70">
        <f t="shared" si="2"/>
        <v>0.15866666666666668</v>
      </c>
    </row>
    <row r="129" spans="1:10" ht="12.75" customHeight="1">
      <c r="A129" s="10">
        <v>40996</v>
      </c>
      <c r="B129" s="49">
        <v>187</v>
      </c>
      <c r="C129" s="68">
        <v>303</v>
      </c>
      <c r="D129" s="23">
        <v>17</v>
      </c>
      <c r="E129" s="33">
        <f t="shared" si="0"/>
        <v>1.6203208556149733</v>
      </c>
      <c r="G129">
        <v>181</v>
      </c>
      <c r="H129" s="62">
        <f>((G129/(B129+C129))*100)/100</f>
        <v>0.3693877551020408</v>
      </c>
      <c r="I129" s="70">
        <f t="shared" si="1"/>
        <v>0.21494252873563219</v>
      </c>
      <c r="J129" s="70">
        <f t="shared" si="2"/>
        <v>0.40400000000000008</v>
      </c>
    </row>
    <row r="130" spans="1:10" ht="12.75" customHeight="1">
      <c r="A130" s="10">
        <v>41017</v>
      </c>
      <c r="B130" s="49">
        <v>62</v>
      </c>
      <c r="C130" s="68">
        <v>129</v>
      </c>
      <c r="D130" s="23">
        <v>8</v>
      </c>
      <c r="E130" s="33">
        <f t="shared" si="0"/>
        <v>2.0806451612903225</v>
      </c>
      <c r="F130" t="s">
        <v>15</v>
      </c>
      <c r="G130">
        <v>67</v>
      </c>
      <c r="H130" s="62">
        <f>((G130/(B130+C130))*100)/100</f>
        <v>0.35078534031413611</v>
      </c>
      <c r="I130" s="70">
        <f t="shared" si="1"/>
        <v>7.1264367816091953E-2</v>
      </c>
      <c r="J130" s="70">
        <f t="shared" si="2"/>
        <v>0.17199999999999999</v>
      </c>
    </row>
    <row r="131" spans="1:10" ht="12.75" customHeight="1">
      <c r="A131" s="10">
        <v>41045</v>
      </c>
      <c r="B131" s="49">
        <v>108</v>
      </c>
      <c r="C131" s="23">
        <v>217</v>
      </c>
      <c r="D131" s="23">
        <v>12</v>
      </c>
      <c r="E131" s="33">
        <f t="shared" si="0"/>
        <v>2.0092592592592591</v>
      </c>
      <c r="G131">
        <v>107</v>
      </c>
      <c r="H131" s="62">
        <f t="shared" ref="H131:H153" si="4">((G131/(B131+C131))*100)/100</f>
        <v>0.32923076923076922</v>
      </c>
      <c r="I131" s="70">
        <f t="shared" si="1"/>
        <v>0.12413793103448276</v>
      </c>
      <c r="J131" s="70">
        <f t="shared" si="2"/>
        <v>0.28933333333333333</v>
      </c>
    </row>
    <row r="132" spans="1:10" ht="12.75" customHeight="1">
      <c r="A132" s="10">
        <v>41080</v>
      </c>
      <c r="B132" s="49">
        <v>140</v>
      </c>
      <c r="C132" s="23">
        <v>270</v>
      </c>
      <c r="D132" s="23">
        <v>22</v>
      </c>
      <c r="E132" s="33">
        <f t="shared" si="0"/>
        <v>1.9285714285714286</v>
      </c>
      <c r="G132">
        <v>140</v>
      </c>
      <c r="H132" s="62">
        <f t="shared" si="4"/>
        <v>0.34146341463414637</v>
      </c>
      <c r="I132" s="70">
        <f t="shared" si="1"/>
        <v>0.16091954022988506</v>
      </c>
      <c r="J132" s="70">
        <f t="shared" si="2"/>
        <v>0.36</v>
      </c>
    </row>
    <row r="133" spans="1:10" ht="12.75" customHeight="1">
      <c r="A133" s="10">
        <v>41171</v>
      </c>
      <c r="B133" s="49">
        <v>149</v>
      </c>
      <c r="C133" s="23">
        <v>278</v>
      </c>
      <c r="D133" s="23">
        <v>14</v>
      </c>
      <c r="E133" s="33">
        <f t="shared" si="0"/>
        <v>1.8657718120805369</v>
      </c>
      <c r="G133">
        <v>148</v>
      </c>
      <c r="H133" s="62">
        <f t="shared" si="4"/>
        <v>0.34660421545667447</v>
      </c>
      <c r="I133" s="70">
        <f t="shared" si="1"/>
        <v>0.17126436781609194</v>
      </c>
      <c r="J133" s="70">
        <f t="shared" si="2"/>
        <v>0.37066666666666664</v>
      </c>
    </row>
    <row r="134" spans="1:10" ht="12.75" customHeight="1">
      <c r="A134" s="10">
        <v>41199</v>
      </c>
      <c r="B134" s="49">
        <v>52</v>
      </c>
      <c r="C134" s="23">
        <v>199</v>
      </c>
      <c r="D134" s="23">
        <v>12</v>
      </c>
      <c r="E134" s="33">
        <f t="shared" si="0"/>
        <v>3.8269230769230771</v>
      </c>
      <c r="G134">
        <v>91</v>
      </c>
      <c r="H134" s="62">
        <f t="shared" si="4"/>
        <v>0.36254980079681276</v>
      </c>
      <c r="I134" s="70">
        <f t="shared" si="1"/>
        <v>5.9770114942528735E-2</v>
      </c>
      <c r="J134" s="70">
        <f t="shared" si="2"/>
        <v>0.26533333333333331</v>
      </c>
    </row>
    <row r="135" spans="1:10" ht="12.75" customHeight="1">
      <c r="A135" s="10">
        <v>41241</v>
      </c>
      <c r="B135" s="49">
        <v>86</v>
      </c>
      <c r="C135" s="23">
        <v>210</v>
      </c>
      <c r="D135" s="23">
        <v>5</v>
      </c>
      <c r="E135" s="33">
        <f t="shared" si="0"/>
        <v>2.441860465116279</v>
      </c>
      <c r="G135">
        <v>110</v>
      </c>
      <c r="H135" s="62">
        <f t="shared" si="4"/>
        <v>0.3716216216216216</v>
      </c>
      <c r="I135" s="70">
        <f t="shared" si="1"/>
        <v>9.8850574712643677E-2</v>
      </c>
      <c r="J135" s="70">
        <f t="shared" si="2"/>
        <v>0.28000000000000003</v>
      </c>
    </row>
    <row r="136" spans="1:10" ht="12.75" customHeight="1">
      <c r="A136" s="10">
        <v>41262</v>
      </c>
      <c r="B136" s="49">
        <v>71</v>
      </c>
      <c r="C136" s="23">
        <v>201</v>
      </c>
      <c r="D136" s="23">
        <v>4</v>
      </c>
      <c r="E136" s="33">
        <f t="shared" si="0"/>
        <v>2.8309859154929575</v>
      </c>
      <c r="G136">
        <v>122</v>
      </c>
      <c r="H136" s="62">
        <f t="shared" si="4"/>
        <v>0.44852941176470584</v>
      </c>
      <c r="I136" s="70">
        <f t="shared" si="1"/>
        <v>8.1609195402298856E-2</v>
      </c>
      <c r="J136" s="70">
        <f t="shared" si="2"/>
        <v>0.26800000000000002</v>
      </c>
    </row>
    <row r="137" spans="1:10" ht="12.75" customHeight="1">
      <c r="A137" s="10">
        <v>41290</v>
      </c>
      <c r="B137" s="49">
        <v>46</v>
      </c>
      <c r="C137" s="23">
        <v>99</v>
      </c>
      <c r="D137" s="23">
        <v>-3</v>
      </c>
      <c r="E137" s="33">
        <f t="shared" si="0"/>
        <v>2.152173913043478</v>
      </c>
      <c r="H137" s="62">
        <f t="shared" si="4"/>
        <v>0</v>
      </c>
      <c r="I137" s="70">
        <f t="shared" si="1"/>
        <v>5.2873563218390804E-2</v>
      </c>
      <c r="J137" s="70">
        <f t="shared" si="2"/>
        <v>0.13200000000000001</v>
      </c>
    </row>
    <row r="138" spans="1:10" ht="12.75" customHeight="1">
      <c r="A138" s="10">
        <v>41325</v>
      </c>
      <c r="B138" s="49">
        <v>74</v>
      </c>
      <c r="C138" s="23">
        <v>148</v>
      </c>
      <c r="D138" s="23">
        <v>1</v>
      </c>
      <c r="E138" s="33">
        <f t="shared" si="0"/>
        <v>2</v>
      </c>
      <c r="G138">
        <v>104</v>
      </c>
      <c r="H138" s="62">
        <f t="shared" si="4"/>
        <v>0.46846846846846846</v>
      </c>
      <c r="I138" s="70">
        <f t="shared" si="1"/>
        <v>8.5057471264367829E-2</v>
      </c>
      <c r="J138" s="70">
        <f t="shared" si="2"/>
        <v>0.19733333333333333</v>
      </c>
    </row>
    <row r="139" spans="1:10" ht="12.75" customHeight="1">
      <c r="A139" s="10">
        <v>41353</v>
      </c>
      <c r="B139" s="49">
        <v>36</v>
      </c>
      <c r="C139" s="23">
        <v>123</v>
      </c>
      <c r="D139" s="23"/>
      <c r="E139" s="33">
        <f t="shared" si="0"/>
        <v>3.4166666666666665</v>
      </c>
      <c r="H139" s="62">
        <f t="shared" si="4"/>
        <v>0</v>
      </c>
      <c r="I139" s="70">
        <f t="shared" si="1"/>
        <v>4.1379310344827586E-2</v>
      </c>
      <c r="J139" s="70">
        <f t="shared" si="2"/>
        <v>0.16400000000000003</v>
      </c>
    </row>
    <row r="140" spans="1:10" ht="12.75" customHeight="1">
      <c r="A140" s="10">
        <v>41381</v>
      </c>
      <c r="B140" s="49">
        <v>115</v>
      </c>
      <c r="C140" s="23">
        <v>165</v>
      </c>
      <c r="D140" s="23">
        <v>26</v>
      </c>
      <c r="E140" s="33">
        <f t="shared" si="0"/>
        <v>1.4347826086956521</v>
      </c>
      <c r="G140">
        <v>92</v>
      </c>
      <c r="H140" s="62">
        <f t="shared" si="4"/>
        <v>0.32857142857142851</v>
      </c>
      <c r="I140" s="70">
        <f t="shared" si="1"/>
        <v>0.13218390804597702</v>
      </c>
      <c r="J140" s="70">
        <f t="shared" si="2"/>
        <v>0.22</v>
      </c>
    </row>
    <row r="141" spans="1:10" ht="12.75" customHeight="1">
      <c r="A141" s="10">
        <v>41409</v>
      </c>
      <c r="B141" s="49">
        <v>152</v>
      </c>
      <c r="C141" s="23">
        <v>325</v>
      </c>
      <c r="D141" s="23">
        <v>16</v>
      </c>
      <c r="E141" s="33">
        <f t="shared" si="0"/>
        <v>2.138157894736842</v>
      </c>
      <c r="F141" t="s">
        <v>56</v>
      </c>
      <c r="G141">
        <v>214</v>
      </c>
      <c r="H141" s="62">
        <f t="shared" si="4"/>
        <v>0.44863731656184486</v>
      </c>
      <c r="I141" s="70">
        <f t="shared" si="1"/>
        <v>0.17471264367816089</v>
      </c>
      <c r="J141" s="70">
        <f t="shared" si="2"/>
        <v>0.43333333333333335</v>
      </c>
    </row>
    <row r="142" spans="1:10" ht="12.75" customHeight="1">
      <c r="A142" s="10">
        <v>41444</v>
      </c>
      <c r="B142" s="49">
        <v>120</v>
      </c>
      <c r="C142" s="23">
        <v>245</v>
      </c>
      <c r="D142" s="23">
        <v>28</v>
      </c>
      <c r="E142" s="33">
        <f t="shared" si="0"/>
        <v>2.0416666666666665</v>
      </c>
      <c r="G142">
        <v>134</v>
      </c>
      <c r="H142" s="62">
        <f t="shared" si="4"/>
        <v>0.36712328767123287</v>
      </c>
      <c r="I142" s="70">
        <f t="shared" si="1"/>
        <v>0.13793103448275862</v>
      </c>
      <c r="J142" s="70">
        <f t="shared" si="2"/>
        <v>0.32666666666666666</v>
      </c>
    </row>
    <row r="143" spans="1:10" ht="12.75" customHeight="1">
      <c r="A143" s="10">
        <v>41542</v>
      </c>
      <c r="B143" s="49">
        <v>162</v>
      </c>
      <c r="C143" s="23">
        <v>335</v>
      </c>
      <c r="D143" s="23">
        <v>23</v>
      </c>
      <c r="E143" s="33">
        <f t="shared" si="0"/>
        <v>2.0679012345679011</v>
      </c>
      <c r="G143">
        <v>173</v>
      </c>
      <c r="H143" s="62">
        <f t="shared" si="4"/>
        <v>0.34808853118712269</v>
      </c>
      <c r="I143" s="70">
        <f t="shared" si="1"/>
        <v>0.18620689655172418</v>
      </c>
      <c r="J143" s="70">
        <f t="shared" si="2"/>
        <v>0.44666666666666666</v>
      </c>
    </row>
    <row r="144" spans="1:10" ht="12.75" customHeight="1">
      <c r="A144" s="10">
        <v>41570</v>
      </c>
      <c r="B144" s="49">
        <v>119</v>
      </c>
      <c r="C144" s="23">
        <v>210</v>
      </c>
      <c r="D144" s="23">
        <v>15</v>
      </c>
      <c r="E144" s="33">
        <f t="shared" si="0"/>
        <v>1.7647058823529411</v>
      </c>
      <c r="F144" t="s">
        <v>58</v>
      </c>
      <c r="G144">
        <v>146</v>
      </c>
      <c r="H144" s="62">
        <f t="shared" si="4"/>
        <v>0.44376899696048633</v>
      </c>
      <c r="I144" s="70">
        <f t="shared" si="1"/>
        <v>0.1367816091954023</v>
      </c>
      <c r="J144" s="70">
        <f t="shared" si="2"/>
        <v>0.28000000000000003</v>
      </c>
    </row>
    <row r="145" spans="1:10" ht="12.75" customHeight="1">
      <c r="A145" s="10">
        <v>41598</v>
      </c>
      <c r="B145" s="49">
        <v>34</v>
      </c>
      <c r="C145" s="23">
        <v>97</v>
      </c>
      <c r="D145" s="23">
        <v>7</v>
      </c>
      <c r="E145" s="33">
        <f t="shared" si="0"/>
        <v>2.8529411764705883</v>
      </c>
      <c r="G145">
        <v>47</v>
      </c>
      <c r="H145" s="62">
        <f t="shared" si="4"/>
        <v>0.35877862595419852</v>
      </c>
      <c r="I145" s="70">
        <f t="shared" si="1"/>
        <v>3.9080459770114942E-2</v>
      </c>
      <c r="J145" s="70">
        <f t="shared" si="2"/>
        <v>0.12933333333333333</v>
      </c>
    </row>
    <row r="146" spans="1:10" ht="12.75" customHeight="1">
      <c r="A146" s="10">
        <v>41626</v>
      </c>
      <c r="B146" s="49">
        <v>81</v>
      </c>
      <c r="C146" s="23">
        <v>173</v>
      </c>
      <c r="D146" s="23">
        <v>9</v>
      </c>
      <c r="E146" s="33">
        <f t="shared" si="0"/>
        <v>2.1358024691358026</v>
      </c>
      <c r="G146">
        <v>103</v>
      </c>
      <c r="H146" s="62">
        <f t="shared" si="4"/>
        <v>0.40551181102362205</v>
      </c>
      <c r="I146" s="70">
        <f t="shared" si="1"/>
        <v>9.3103448275862088E-2</v>
      </c>
      <c r="J146" s="70">
        <f t="shared" si="2"/>
        <v>0.23066666666666666</v>
      </c>
    </row>
    <row r="147" spans="1:10" ht="12.75" customHeight="1">
      <c r="A147" s="10">
        <v>41654</v>
      </c>
      <c r="B147" s="49">
        <v>53</v>
      </c>
      <c r="C147" s="23">
        <v>143</v>
      </c>
      <c r="D147" s="23">
        <v>9</v>
      </c>
      <c r="E147" s="33">
        <f t="shared" si="0"/>
        <v>2.6981132075471699</v>
      </c>
      <c r="F147" t="s">
        <v>59</v>
      </c>
      <c r="G147">
        <v>64</v>
      </c>
      <c r="H147" s="62">
        <f t="shared" si="4"/>
        <v>0.32653061224489799</v>
      </c>
      <c r="I147" s="70">
        <f t="shared" si="1"/>
        <v>6.0919540229885057E-2</v>
      </c>
      <c r="J147" s="70">
        <f t="shared" si="2"/>
        <v>0.19066666666666665</v>
      </c>
    </row>
    <row r="148" spans="1:10" ht="12.75" customHeight="1">
      <c r="A148" s="10">
        <v>41689</v>
      </c>
      <c r="B148" s="49">
        <v>83</v>
      </c>
      <c r="C148" s="23">
        <v>211</v>
      </c>
      <c r="D148" s="23">
        <v>10</v>
      </c>
      <c r="E148" s="33">
        <f t="shared" si="0"/>
        <v>2.5421686746987953</v>
      </c>
      <c r="G148">
        <v>134</v>
      </c>
      <c r="H148" s="62">
        <f t="shared" si="4"/>
        <v>0.45578231292517013</v>
      </c>
      <c r="I148" s="70">
        <f t="shared" si="1"/>
        <v>9.5402298850574704E-2</v>
      </c>
      <c r="J148" s="70">
        <f t="shared" si="2"/>
        <v>0.28133333333333332</v>
      </c>
    </row>
    <row r="149" spans="1:10" ht="12.75" customHeight="1">
      <c r="A149" s="10">
        <v>41717</v>
      </c>
      <c r="B149" s="49">
        <v>130</v>
      </c>
      <c r="C149" s="23">
        <v>220</v>
      </c>
      <c r="D149" s="23">
        <v>11</v>
      </c>
      <c r="E149" s="33">
        <f t="shared" si="0"/>
        <v>1.6923076923076923</v>
      </c>
      <c r="G149">
        <v>130</v>
      </c>
      <c r="H149" s="62">
        <f t="shared" si="4"/>
        <v>0.37142857142857144</v>
      </c>
      <c r="I149" s="70">
        <f t="shared" si="1"/>
        <v>0.14942528735632185</v>
      </c>
      <c r="J149" s="70">
        <f t="shared" si="2"/>
        <v>0.29333333333333333</v>
      </c>
    </row>
    <row r="150" spans="1:10" ht="12.75" customHeight="1">
      <c r="A150" s="10">
        <v>41745</v>
      </c>
      <c r="B150" s="49">
        <v>139</v>
      </c>
      <c r="C150" s="23">
        <v>255</v>
      </c>
      <c r="D150" s="23">
        <v>17</v>
      </c>
      <c r="E150" s="33">
        <f t="shared" si="0"/>
        <v>1.8345323741007193</v>
      </c>
      <c r="G150">
        <v>155</v>
      </c>
      <c r="H150" s="62">
        <f t="shared" si="4"/>
        <v>0.39340101522842646</v>
      </c>
      <c r="I150" s="70">
        <f t="shared" si="1"/>
        <v>0.15977011494252874</v>
      </c>
      <c r="J150" s="70">
        <f t="shared" si="2"/>
        <v>0.34</v>
      </c>
    </row>
    <row r="151" spans="1:10" ht="12.75" customHeight="1">
      <c r="A151" s="10">
        <v>41780</v>
      </c>
      <c r="B151" s="49">
        <v>98</v>
      </c>
      <c r="C151" s="23">
        <v>192</v>
      </c>
      <c r="D151" s="23">
        <v>15</v>
      </c>
      <c r="E151" s="33">
        <f t="shared" si="0"/>
        <v>1.9591836734693877</v>
      </c>
      <c r="G151">
        <v>128</v>
      </c>
      <c r="H151" s="62">
        <f t="shared" si="4"/>
        <v>0.44137931034482764</v>
      </c>
      <c r="I151" s="70">
        <f t="shared" si="1"/>
        <v>0.11264367816091952</v>
      </c>
      <c r="J151" s="70">
        <f t="shared" si="2"/>
        <v>0.25600000000000001</v>
      </c>
    </row>
    <row r="152" spans="1:10" ht="12.75" customHeight="1">
      <c r="A152" s="10">
        <v>41815</v>
      </c>
      <c r="B152" s="49">
        <v>137</v>
      </c>
      <c r="C152" s="23">
        <v>261</v>
      </c>
      <c r="D152" s="23">
        <v>23</v>
      </c>
      <c r="E152" s="33">
        <f t="shared" si="0"/>
        <v>1.9051094890510949</v>
      </c>
      <c r="F152" t="s">
        <v>64</v>
      </c>
      <c r="G152">
        <v>152</v>
      </c>
      <c r="H152" s="62">
        <f t="shared" si="4"/>
        <v>0.38190954773869346</v>
      </c>
      <c r="I152" s="70">
        <f t="shared" si="1"/>
        <v>0.15747126436781608</v>
      </c>
      <c r="J152" s="70">
        <f t="shared" si="2"/>
        <v>0.34799999999999998</v>
      </c>
    </row>
    <row r="153" spans="1:10" ht="12.75" customHeight="1">
      <c r="A153" s="10">
        <v>41836</v>
      </c>
      <c r="B153" s="49">
        <v>122</v>
      </c>
      <c r="C153" s="23">
        <v>228</v>
      </c>
      <c r="D153" s="23">
        <v>25</v>
      </c>
      <c r="E153" s="33">
        <f t="shared" si="0"/>
        <v>1.8688524590163935</v>
      </c>
      <c r="G153">
        <v>91</v>
      </c>
      <c r="H153" s="62">
        <f t="shared" si="4"/>
        <v>0.26</v>
      </c>
      <c r="I153" s="70">
        <f t="shared" si="1"/>
        <v>0.14022988505747128</v>
      </c>
      <c r="J153" s="70">
        <f t="shared" si="2"/>
        <v>0.30399999999999999</v>
      </c>
    </row>
    <row r="154" spans="1:10" ht="12.75" customHeight="1">
      <c r="A154" s="73">
        <v>41899</v>
      </c>
      <c r="B154" s="49">
        <v>180</v>
      </c>
      <c r="C154" s="23">
        <v>268</v>
      </c>
      <c r="D154" s="23">
        <v>26</v>
      </c>
      <c r="E154" s="33">
        <f t="shared" si="0"/>
        <v>1.4888888888888889</v>
      </c>
      <c r="G154">
        <v>152</v>
      </c>
      <c r="H154" s="62">
        <f t="shared" ref="H154:H183" si="5">((G154/(B154+C154))*100)/100</f>
        <v>0.3392857142857143</v>
      </c>
      <c r="I154" s="70">
        <f t="shared" si="1"/>
        <v>0.20689655172413793</v>
      </c>
      <c r="J154" s="70">
        <f t="shared" si="2"/>
        <v>0.35733333333333334</v>
      </c>
    </row>
    <row r="155" spans="1:10" ht="12.75" customHeight="1">
      <c r="A155" s="73">
        <v>41927</v>
      </c>
      <c r="B155" s="49">
        <v>113</v>
      </c>
      <c r="C155" s="23">
        <v>238</v>
      </c>
      <c r="D155" s="23">
        <v>14</v>
      </c>
      <c r="E155" s="33">
        <f t="shared" si="0"/>
        <v>2.1061946902654869</v>
      </c>
      <c r="G155">
        <v>107</v>
      </c>
      <c r="H155" s="62">
        <f t="shared" si="5"/>
        <v>0.30484330484330485</v>
      </c>
      <c r="I155" s="70">
        <f t="shared" si="1"/>
        <v>0.12988505747126436</v>
      </c>
      <c r="J155" s="70">
        <f t="shared" si="2"/>
        <v>0.31733333333333336</v>
      </c>
    </row>
    <row r="156" spans="1:10" ht="12.75" customHeight="1">
      <c r="A156" s="73">
        <v>41962</v>
      </c>
      <c r="B156" s="49">
        <v>106</v>
      </c>
      <c r="C156" s="23">
        <v>236</v>
      </c>
      <c r="D156" s="23">
        <v>10</v>
      </c>
      <c r="E156" s="33">
        <f t="shared" si="0"/>
        <v>2.2264150943396226</v>
      </c>
      <c r="G156">
        <v>121</v>
      </c>
      <c r="H156" s="62">
        <f t="shared" si="5"/>
        <v>0.35380116959064334</v>
      </c>
      <c r="I156" s="70">
        <f t="shared" si="1"/>
        <v>0.12183908045977011</v>
      </c>
      <c r="J156" s="70">
        <f t="shared" si="2"/>
        <v>0.31466666666666665</v>
      </c>
    </row>
    <row r="157" spans="1:10" ht="12.75" customHeight="1">
      <c r="A157" s="73">
        <v>41990</v>
      </c>
      <c r="B157" s="49">
        <v>85</v>
      </c>
      <c r="C157" s="23">
        <v>193</v>
      </c>
      <c r="D157" s="23">
        <v>10</v>
      </c>
      <c r="E157" s="33">
        <f t="shared" si="0"/>
        <v>2.2705882352941176</v>
      </c>
      <c r="G157">
        <v>121</v>
      </c>
      <c r="H157" s="62">
        <f t="shared" si="5"/>
        <v>0.43525179856115109</v>
      </c>
      <c r="I157" s="70">
        <f t="shared" si="1"/>
        <v>9.7701149425287348E-2</v>
      </c>
      <c r="J157" s="70">
        <f t="shared" si="2"/>
        <v>0.25733333333333336</v>
      </c>
    </row>
    <row r="158" spans="1:10" ht="12.75" customHeight="1">
      <c r="A158" s="73">
        <v>42025</v>
      </c>
      <c r="B158" s="49">
        <v>80</v>
      </c>
      <c r="C158" s="23">
        <v>187</v>
      </c>
      <c r="D158" s="23">
        <v>3</v>
      </c>
      <c r="E158" s="33">
        <f t="shared" si="0"/>
        <v>2.3374999999999999</v>
      </c>
      <c r="G158">
        <v>107</v>
      </c>
      <c r="H158" s="62">
        <f t="shared" si="5"/>
        <v>0.40074906367041196</v>
      </c>
      <c r="I158" s="70">
        <f t="shared" si="1"/>
        <v>9.1954022988505746E-2</v>
      </c>
      <c r="J158" s="70">
        <f t="shared" si="2"/>
        <v>0.24933333333333332</v>
      </c>
    </row>
    <row r="159" spans="1:10" ht="12.75" customHeight="1">
      <c r="A159" s="73">
        <v>42053</v>
      </c>
      <c r="B159" s="49">
        <v>89</v>
      </c>
      <c r="C159" s="23">
        <v>194</v>
      </c>
      <c r="D159" s="23">
        <v>4</v>
      </c>
      <c r="E159" s="33">
        <f t="shared" si="0"/>
        <v>2.1797752808988764</v>
      </c>
      <c r="G159">
        <v>104</v>
      </c>
      <c r="H159" s="62">
        <f t="shared" si="5"/>
        <v>0.36749116607773852</v>
      </c>
      <c r="I159" s="70">
        <f t="shared" si="1"/>
        <v>0.10229885057471265</v>
      </c>
      <c r="J159" s="70">
        <f t="shared" si="2"/>
        <v>0.25866666666666666</v>
      </c>
    </row>
    <row r="160" spans="1:10" ht="12.75" customHeight="1">
      <c r="A160" s="73">
        <v>42081</v>
      </c>
      <c r="B160" s="49">
        <v>112</v>
      </c>
      <c r="C160" s="23">
        <v>210</v>
      </c>
      <c r="D160" s="23">
        <v>10</v>
      </c>
      <c r="E160" s="33">
        <f t="shared" si="0"/>
        <v>1.875</v>
      </c>
      <c r="G160">
        <v>122</v>
      </c>
      <c r="H160" s="62">
        <f t="shared" si="5"/>
        <v>0.37888198757763975</v>
      </c>
      <c r="I160" s="70">
        <f t="shared" si="1"/>
        <v>0.12873563218390804</v>
      </c>
      <c r="J160" s="70">
        <f t="shared" si="2"/>
        <v>0.28000000000000003</v>
      </c>
    </row>
    <row r="161" spans="1:10" ht="12.75" customHeight="1">
      <c r="A161" s="73">
        <v>42102</v>
      </c>
      <c r="B161" s="49">
        <v>155</v>
      </c>
      <c r="C161" s="23">
        <v>253</v>
      </c>
      <c r="D161" s="23">
        <v>18</v>
      </c>
      <c r="E161" s="33">
        <f t="shared" si="0"/>
        <v>1.6322580645161291</v>
      </c>
      <c r="G161">
        <v>140</v>
      </c>
      <c r="H161" s="62">
        <f t="shared" si="5"/>
        <v>0.34313725490196079</v>
      </c>
      <c r="I161" s="70">
        <f t="shared" si="1"/>
        <v>0.17816091954022992</v>
      </c>
      <c r="J161" s="70">
        <f t="shared" si="2"/>
        <v>0.33733333333333332</v>
      </c>
    </row>
    <row r="162" spans="1:10" ht="12.75" customHeight="1">
      <c r="A162" s="73">
        <v>42144</v>
      </c>
      <c r="B162" s="49">
        <v>135</v>
      </c>
      <c r="C162" s="23">
        <v>228</v>
      </c>
      <c r="D162" s="23">
        <v>20</v>
      </c>
      <c r="E162" s="33">
        <f t="shared" si="0"/>
        <v>1.6888888888888889</v>
      </c>
      <c r="G162">
        <v>123</v>
      </c>
      <c r="H162" s="62">
        <f t="shared" si="5"/>
        <v>0.33884297520661155</v>
      </c>
      <c r="I162" s="70">
        <f t="shared" si="1"/>
        <v>0.15517241379310345</v>
      </c>
      <c r="J162" s="70">
        <f t="shared" si="2"/>
        <v>0.30399999999999999</v>
      </c>
    </row>
    <row r="163" spans="1:10" ht="12.75" customHeight="1">
      <c r="A163" s="73">
        <v>42171</v>
      </c>
      <c r="B163" s="49">
        <v>177</v>
      </c>
      <c r="C163" s="23">
        <v>253</v>
      </c>
      <c r="D163" s="23">
        <v>24</v>
      </c>
      <c r="E163" s="33">
        <f t="shared" si="0"/>
        <v>1.4293785310734464</v>
      </c>
      <c r="G163">
        <v>145</v>
      </c>
      <c r="H163" s="62">
        <f t="shared" si="5"/>
        <v>0.33720930232558138</v>
      </c>
      <c r="I163" s="70">
        <f t="shared" si="1"/>
        <v>0.20344827586206896</v>
      </c>
      <c r="J163" s="70">
        <f t="shared" si="2"/>
        <v>0.33733333333333332</v>
      </c>
    </row>
    <row r="164" spans="1:10" ht="12.75" customHeight="1">
      <c r="A164" s="73">
        <v>42264</v>
      </c>
      <c r="B164" s="49">
        <v>144</v>
      </c>
      <c r="C164" s="23">
        <v>256</v>
      </c>
      <c r="D164" s="23">
        <v>18</v>
      </c>
      <c r="E164" s="33">
        <f t="shared" si="0"/>
        <v>1.7777777777777777</v>
      </c>
      <c r="G164">
        <v>168</v>
      </c>
      <c r="H164" s="62">
        <f t="shared" si="5"/>
        <v>0.42</v>
      </c>
      <c r="I164" s="70">
        <f t="shared" si="1"/>
        <v>0.16551724137931034</v>
      </c>
      <c r="J164" s="70">
        <f t="shared" si="2"/>
        <v>0.34133333333333332</v>
      </c>
    </row>
    <row r="165" spans="1:10" ht="12.75" customHeight="1">
      <c r="A165" s="73">
        <v>42305</v>
      </c>
      <c r="B165" s="49">
        <v>88</v>
      </c>
      <c r="C165" s="23">
        <v>151</v>
      </c>
      <c r="D165" s="23">
        <v>14</v>
      </c>
      <c r="E165" s="33">
        <f t="shared" si="0"/>
        <v>1.7159090909090908</v>
      </c>
      <c r="G165">
        <v>88</v>
      </c>
      <c r="H165" s="62">
        <f t="shared" si="5"/>
        <v>0.36820083682008364</v>
      </c>
      <c r="I165" s="70">
        <f t="shared" si="1"/>
        <v>0.10114942528735632</v>
      </c>
      <c r="J165" s="70">
        <f t="shared" si="2"/>
        <v>0.20133333333333334</v>
      </c>
    </row>
    <row r="166" spans="1:10" ht="12.75" customHeight="1">
      <c r="A166" s="73">
        <v>42333</v>
      </c>
      <c r="B166" s="49">
        <v>80</v>
      </c>
      <c r="C166" s="23">
        <v>226</v>
      </c>
      <c r="D166" s="23">
        <v>10</v>
      </c>
      <c r="E166" s="33">
        <f t="shared" si="0"/>
        <v>2.8250000000000002</v>
      </c>
      <c r="G166">
        <v>116</v>
      </c>
      <c r="H166" s="62">
        <f t="shared" si="5"/>
        <v>0.37908496732026142</v>
      </c>
      <c r="I166" s="70">
        <f t="shared" si="1"/>
        <v>9.1954022988505746E-2</v>
      </c>
      <c r="J166" s="70">
        <f t="shared" si="2"/>
        <v>0.30133333333333334</v>
      </c>
    </row>
    <row r="167" spans="1:10" ht="12.75" customHeight="1">
      <c r="A167" s="73">
        <v>42354</v>
      </c>
      <c r="B167" s="49">
        <v>102</v>
      </c>
      <c r="C167" s="23">
        <v>217</v>
      </c>
      <c r="D167" s="23">
        <v>13</v>
      </c>
      <c r="E167" s="33">
        <f t="shared" si="0"/>
        <v>2.1274509803921569</v>
      </c>
      <c r="G167">
        <v>134</v>
      </c>
      <c r="H167" s="62">
        <f t="shared" si="5"/>
        <v>0.42006269592476492</v>
      </c>
      <c r="I167" s="70">
        <f t="shared" si="1"/>
        <v>0.11724137931034483</v>
      </c>
      <c r="J167" s="70">
        <f t="shared" si="2"/>
        <v>0.28933333333333333</v>
      </c>
    </row>
    <row r="168" spans="1:10" ht="12.75" customHeight="1">
      <c r="A168" s="73">
        <v>42389</v>
      </c>
      <c r="B168" s="49">
        <v>89</v>
      </c>
      <c r="C168" s="23">
        <v>188</v>
      </c>
      <c r="D168" s="23">
        <v>3</v>
      </c>
      <c r="E168" s="33">
        <f t="shared" si="0"/>
        <v>2.1123595505617976</v>
      </c>
      <c r="G168">
        <v>109</v>
      </c>
      <c r="H168" s="62">
        <f t="shared" si="5"/>
        <v>0.39350180505415161</v>
      </c>
      <c r="I168" s="70">
        <f t="shared" si="1"/>
        <v>0.10229885057471265</v>
      </c>
      <c r="J168" s="70">
        <f t="shared" si="2"/>
        <v>0.25066666666666665</v>
      </c>
    </row>
    <row r="169" spans="1:10" ht="12.75" customHeight="1">
      <c r="A169" s="73">
        <v>42410</v>
      </c>
      <c r="B169" s="49">
        <v>76</v>
      </c>
      <c r="C169" s="23">
        <v>167</v>
      </c>
      <c r="D169" s="23">
        <v>8</v>
      </c>
      <c r="E169" s="33">
        <f t="shared" si="0"/>
        <v>2.1973684210526314</v>
      </c>
      <c r="G169">
        <v>90</v>
      </c>
      <c r="H169" s="62">
        <f t="shared" si="5"/>
        <v>0.37037037037037041</v>
      </c>
      <c r="I169" s="70">
        <f t="shared" si="1"/>
        <v>8.7356321839080445E-2</v>
      </c>
      <c r="J169" s="70">
        <f t="shared" si="2"/>
        <v>0.22266666666666668</v>
      </c>
    </row>
    <row r="170" spans="1:10" ht="12.75" customHeight="1">
      <c r="A170" s="76">
        <v>42442</v>
      </c>
      <c r="B170" s="77">
        <v>127</v>
      </c>
      <c r="C170" s="78">
        <v>221</v>
      </c>
      <c r="D170" s="78">
        <v>5</v>
      </c>
      <c r="E170" s="79">
        <v>1.7</v>
      </c>
      <c r="G170">
        <v>135</v>
      </c>
      <c r="H170" s="80">
        <f t="shared" si="5"/>
        <v>0.38793103448275867</v>
      </c>
      <c r="I170" s="80">
        <v>0.15</v>
      </c>
      <c r="J170" s="80">
        <v>0.28999999999999998</v>
      </c>
    </row>
    <row r="171" spans="1:10" ht="12.75" customHeight="1">
      <c r="A171" s="73">
        <v>42480</v>
      </c>
      <c r="B171" s="49">
        <v>144</v>
      </c>
      <c r="C171" s="23">
        <v>270</v>
      </c>
      <c r="D171" s="23">
        <v>18</v>
      </c>
      <c r="E171" s="33">
        <f t="shared" si="0"/>
        <v>1.875</v>
      </c>
      <c r="G171">
        <v>144</v>
      </c>
      <c r="H171" s="80">
        <f t="shared" si="5"/>
        <v>0.34782608695652173</v>
      </c>
      <c r="I171" s="70">
        <f t="shared" si="1"/>
        <v>0.16551724137931034</v>
      </c>
      <c r="J171" s="70">
        <f t="shared" si="2"/>
        <v>0.36</v>
      </c>
    </row>
    <row r="172" spans="1:10" ht="12.75" customHeight="1">
      <c r="A172" s="73">
        <v>42506</v>
      </c>
      <c r="B172" s="49">
        <v>147</v>
      </c>
      <c r="C172" s="23">
        <v>267</v>
      </c>
      <c r="D172" s="23">
        <v>18</v>
      </c>
      <c r="E172" s="33">
        <f t="shared" si="0"/>
        <v>1.8163265306122449</v>
      </c>
      <c r="G172">
        <v>148</v>
      </c>
      <c r="H172" s="80">
        <f t="shared" si="5"/>
        <v>0.35748792270531399</v>
      </c>
      <c r="I172" s="70">
        <f t="shared" si="1"/>
        <v>0.16896551724137931</v>
      </c>
      <c r="J172" s="70">
        <f t="shared" si="2"/>
        <v>0.35600000000000004</v>
      </c>
    </row>
    <row r="173" spans="1:10" ht="12.75" customHeight="1">
      <c r="A173" s="73">
        <v>42543</v>
      </c>
      <c r="B173" s="49">
        <v>127</v>
      </c>
      <c r="C173" s="23">
        <v>244</v>
      </c>
      <c r="D173" s="23">
        <v>28</v>
      </c>
      <c r="E173" s="33">
        <f t="shared" si="0"/>
        <v>1.921259842519685</v>
      </c>
      <c r="G173">
        <v>135</v>
      </c>
      <c r="H173" s="80">
        <f t="shared" si="5"/>
        <v>0.36388140161725069</v>
      </c>
      <c r="I173" s="70">
        <f t="shared" si="1"/>
        <v>0.14597701149425288</v>
      </c>
      <c r="J173" s="70">
        <f t="shared" si="2"/>
        <v>0.32533333333333331</v>
      </c>
    </row>
    <row r="174" spans="1:10" ht="12.75" customHeight="1">
      <c r="A174" s="73">
        <v>42612</v>
      </c>
      <c r="B174" s="49">
        <v>224</v>
      </c>
      <c r="C174" s="23">
        <v>255</v>
      </c>
      <c r="D174" s="23">
        <v>35</v>
      </c>
      <c r="E174" s="33">
        <f t="shared" si="0"/>
        <v>1.1383928571428572</v>
      </c>
      <c r="F174" t="s">
        <v>66</v>
      </c>
      <c r="G174">
        <v>137</v>
      </c>
      <c r="H174" s="80">
        <f t="shared" si="5"/>
        <v>0.28601252609603339</v>
      </c>
      <c r="I174" s="70">
        <f t="shared" si="1"/>
        <v>0.25747126436781609</v>
      </c>
      <c r="J174" s="70">
        <f t="shared" si="2"/>
        <v>0.34</v>
      </c>
    </row>
    <row r="175" spans="1:10" ht="12.75" customHeight="1">
      <c r="A175" s="73">
        <v>42641</v>
      </c>
      <c r="B175" s="49">
        <v>210</v>
      </c>
      <c r="C175" s="23">
        <v>373</v>
      </c>
      <c r="D175" s="23">
        <v>20</v>
      </c>
      <c r="E175" s="33">
        <f t="shared" si="0"/>
        <v>1.7761904761904761</v>
      </c>
      <c r="F175" t="s">
        <v>68</v>
      </c>
      <c r="G175">
        <v>189</v>
      </c>
      <c r="H175" s="80">
        <f t="shared" si="5"/>
        <v>0.32418524871355059</v>
      </c>
      <c r="I175" s="70">
        <f t="shared" si="1"/>
        <v>0.24137931034482757</v>
      </c>
      <c r="J175" s="70">
        <f t="shared" si="2"/>
        <v>0.49733333333333335</v>
      </c>
    </row>
    <row r="176" spans="1:10" ht="12.75" customHeight="1">
      <c r="A176" s="73">
        <v>42662</v>
      </c>
      <c r="B176" s="49">
        <v>97</v>
      </c>
      <c r="C176" s="23">
        <v>243</v>
      </c>
      <c r="D176" s="23">
        <v>10</v>
      </c>
      <c r="E176" s="33">
        <f t="shared" si="0"/>
        <v>2.5051546391752577</v>
      </c>
      <c r="F176" t="s">
        <v>67</v>
      </c>
      <c r="G176">
        <v>106</v>
      </c>
      <c r="H176" s="80">
        <f t="shared" si="5"/>
        <v>0.31176470588235294</v>
      </c>
      <c r="I176" s="70">
        <f t="shared" si="1"/>
        <v>0.11149425287356322</v>
      </c>
      <c r="J176" s="70">
        <f t="shared" si="2"/>
        <v>0.32400000000000001</v>
      </c>
    </row>
    <row r="177" spans="1:10" ht="12.75" customHeight="1">
      <c r="A177" s="73">
        <v>42711</v>
      </c>
      <c r="B177" s="49">
        <v>101</v>
      </c>
      <c r="C177" s="23">
        <v>280</v>
      </c>
      <c r="D177" s="23">
        <v>5</v>
      </c>
      <c r="E177" s="33">
        <f t="shared" si="0"/>
        <v>2.7722772277227721</v>
      </c>
      <c r="G177">
        <v>142</v>
      </c>
      <c r="H177" s="80">
        <f t="shared" si="5"/>
        <v>0.37270341207349084</v>
      </c>
      <c r="I177" s="70">
        <f t="shared" si="1"/>
        <v>0.11609195402298851</v>
      </c>
      <c r="J177" s="70">
        <f t="shared" si="2"/>
        <v>0.37333333333333335</v>
      </c>
    </row>
    <row r="178" spans="1:10" ht="12.75" customHeight="1">
      <c r="A178" s="73">
        <v>42753</v>
      </c>
      <c r="B178" s="49">
        <v>104</v>
      </c>
      <c r="C178" s="23">
        <v>216</v>
      </c>
      <c r="D178" s="23">
        <v>-1</v>
      </c>
      <c r="E178" s="33">
        <f t="shared" si="0"/>
        <v>2.0769230769230771</v>
      </c>
      <c r="G178">
        <v>127</v>
      </c>
      <c r="H178" s="80">
        <f t="shared" si="5"/>
        <v>0.39687499999999998</v>
      </c>
      <c r="I178" s="70">
        <f t="shared" si="1"/>
        <v>0.11954022988505747</v>
      </c>
      <c r="J178" s="70">
        <f t="shared" si="2"/>
        <v>0.28799999999999998</v>
      </c>
    </row>
    <row r="179" spans="1:10" ht="12.75" customHeight="1">
      <c r="A179" s="73">
        <v>42781</v>
      </c>
      <c r="B179" s="49">
        <v>129</v>
      </c>
      <c r="C179" s="23">
        <v>220</v>
      </c>
      <c r="D179" s="23">
        <v>10</v>
      </c>
      <c r="E179" s="33">
        <f t="shared" si="0"/>
        <v>1.7054263565891472</v>
      </c>
      <c r="G179">
        <v>127</v>
      </c>
      <c r="H179" s="80">
        <f t="shared" si="5"/>
        <v>0.36389684813753581</v>
      </c>
      <c r="I179" s="70">
        <f t="shared" si="1"/>
        <v>0.14827586206896551</v>
      </c>
      <c r="J179" s="70">
        <f t="shared" si="2"/>
        <v>0.29333333333333333</v>
      </c>
    </row>
    <row r="180" spans="1:10" ht="12.75" customHeight="1">
      <c r="A180" s="73">
        <v>42809</v>
      </c>
      <c r="B180" s="49">
        <v>155</v>
      </c>
      <c r="C180" s="23">
        <v>287</v>
      </c>
      <c r="D180" s="23">
        <v>16</v>
      </c>
      <c r="E180" s="33">
        <f t="shared" si="0"/>
        <v>1.8516129032258064</v>
      </c>
      <c r="G180">
        <v>177</v>
      </c>
      <c r="H180" s="80">
        <f t="shared" si="5"/>
        <v>0.40045248868778283</v>
      </c>
      <c r="I180" s="70">
        <f t="shared" si="1"/>
        <v>0.17816091954022992</v>
      </c>
      <c r="J180" s="70">
        <f t="shared" si="2"/>
        <v>0.38266666666666665</v>
      </c>
    </row>
    <row r="181" spans="1:10" ht="12.75" customHeight="1">
      <c r="A181" s="73">
        <v>42865</v>
      </c>
      <c r="B181" s="49">
        <v>180</v>
      </c>
      <c r="C181" s="23">
        <v>290</v>
      </c>
      <c r="D181" s="23">
        <v>19</v>
      </c>
      <c r="E181" s="33">
        <f t="shared" si="0"/>
        <v>1.6111111111111112</v>
      </c>
      <c r="G181">
        <v>156</v>
      </c>
      <c r="H181" s="80">
        <f t="shared" si="5"/>
        <v>0.33191489361702126</v>
      </c>
      <c r="I181" s="70">
        <f t="shared" si="1"/>
        <v>0.20689655172413793</v>
      </c>
      <c r="J181" s="70">
        <f t="shared" si="2"/>
        <v>0.38666666666666666</v>
      </c>
    </row>
    <row r="182" spans="1:10" ht="12.75" customHeight="1">
      <c r="A182" s="73">
        <v>42900</v>
      </c>
      <c r="B182" s="49">
        <v>234</v>
      </c>
      <c r="C182" s="23">
        <v>335</v>
      </c>
      <c r="D182" s="23">
        <v>26</v>
      </c>
      <c r="E182" s="33">
        <f t="shared" si="0"/>
        <v>1.4316239316239316</v>
      </c>
      <c r="G182">
        <v>204</v>
      </c>
      <c r="H182" s="80">
        <f t="shared" si="5"/>
        <v>0.35852372583479791</v>
      </c>
      <c r="I182" s="70">
        <f t="shared" ref="I182:I197" si="6">((B182/870)*100)/100</f>
        <v>0.26896551724137929</v>
      </c>
      <c r="J182" s="70">
        <f t="shared" si="2"/>
        <v>0.44666666666666666</v>
      </c>
    </row>
    <row r="183" spans="1:10" ht="12.75" customHeight="1">
      <c r="A183" s="73">
        <v>42935</v>
      </c>
      <c r="B183" s="49">
        <v>254</v>
      </c>
      <c r="C183" s="23">
        <v>281</v>
      </c>
      <c r="D183" s="23">
        <v>30</v>
      </c>
      <c r="E183" s="33">
        <f t="shared" si="0"/>
        <v>1.1062992125984252</v>
      </c>
      <c r="G183">
        <v>161</v>
      </c>
      <c r="H183" s="80">
        <f t="shared" si="5"/>
        <v>0.30093457943925234</v>
      </c>
      <c r="I183" s="70">
        <f t="shared" si="6"/>
        <v>0.29195402298850576</v>
      </c>
      <c r="J183" s="70">
        <f t="shared" si="2"/>
        <v>0.37466666666666659</v>
      </c>
    </row>
    <row r="184" spans="1:10" ht="12.75" customHeight="1">
      <c r="A184" s="73">
        <v>42998</v>
      </c>
      <c r="B184" s="49">
        <v>192</v>
      </c>
      <c r="C184" s="23">
        <v>322</v>
      </c>
      <c r="D184" s="23">
        <v>17</v>
      </c>
      <c r="E184" s="33">
        <f t="shared" si="0"/>
        <v>1.6770833333333333</v>
      </c>
      <c r="H184" s="80"/>
      <c r="I184" s="70">
        <f t="shared" si="6"/>
        <v>0.22068965517241382</v>
      </c>
      <c r="J184" s="70">
        <f t="shared" si="2"/>
        <v>0.42933333333333334</v>
      </c>
    </row>
    <row r="185" spans="1:10" ht="12.75" customHeight="1">
      <c r="A185" s="73">
        <v>43026</v>
      </c>
      <c r="B185" s="49">
        <v>182</v>
      </c>
      <c r="C185" s="23">
        <v>383</v>
      </c>
      <c r="D185" s="23">
        <v>20</v>
      </c>
      <c r="E185" s="33">
        <f t="shared" si="0"/>
        <v>2.1043956043956045</v>
      </c>
      <c r="G185">
        <v>191</v>
      </c>
      <c r="H185" s="80">
        <f t="shared" ref="H185:H196" si="7">((G185/(B185+C185))*100)/100</f>
        <v>0.33805309734513272</v>
      </c>
      <c r="I185" s="70">
        <f t="shared" si="6"/>
        <v>0.20919540229885059</v>
      </c>
      <c r="J185" s="70">
        <f t="shared" si="2"/>
        <v>0.51066666666666671</v>
      </c>
    </row>
    <row r="186" spans="1:10" ht="12.75" customHeight="1">
      <c r="A186" s="73">
        <v>43054</v>
      </c>
      <c r="B186" s="49">
        <v>158</v>
      </c>
      <c r="C186" s="23">
        <v>288</v>
      </c>
      <c r="D186" s="23">
        <v>11</v>
      </c>
      <c r="E186" s="33">
        <f t="shared" si="0"/>
        <v>1.8227848101265822</v>
      </c>
      <c r="G186">
        <v>146</v>
      </c>
      <c r="H186" s="80">
        <f t="shared" si="7"/>
        <v>0.3273542600896861</v>
      </c>
      <c r="I186" s="70">
        <f t="shared" si="6"/>
        <v>0.18160919540229886</v>
      </c>
      <c r="J186" s="70">
        <f t="shared" si="2"/>
        <v>0.38400000000000001</v>
      </c>
    </row>
    <row r="187" spans="1:10" ht="12.75" customHeight="1">
      <c r="A187" s="73">
        <v>43075</v>
      </c>
      <c r="B187" s="49">
        <v>119</v>
      </c>
      <c r="C187" s="23">
        <v>309</v>
      </c>
      <c r="D187" s="23">
        <v>8</v>
      </c>
      <c r="E187" s="33">
        <f t="shared" si="0"/>
        <v>2.596638655462185</v>
      </c>
      <c r="G187">
        <v>148</v>
      </c>
      <c r="H187" s="80">
        <f t="shared" si="7"/>
        <v>0.34579439252336447</v>
      </c>
      <c r="I187" s="70">
        <f t="shared" si="6"/>
        <v>0.1367816091954023</v>
      </c>
      <c r="J187" s="70">
        <f t="shared" si="2"/>
        <v>0.41199999999999998</v>
      </c>
    </row>
    <row r="188" spans="1:10" ht="12.75" customHeight="1">
      <c r="A188" s="73">
        <v>43117</v>
      </c>
      <c r="B188" s="49">
        <v>112</v>
      </c>
      <c r="C188" s="23">
        <v>261</v>
      </c>
      <c r="D188" s="23">
        <v>2</v>
      </c>
      <c r="E188" s="33">
        <f t="shared" si="0"/>
        <v>2.3303571428571428</v>
      </c>
      <c r="G188">
        <v>109</v>
      </c>
      <c r="H188" s="80">
        <f t="shared" si="7"/>
        <v>0.29222520107238603</v>
      </c>
      <c r="I188" s="70">
        <f t="shared" si="6"/>
        <v>0.12873563218390804</v>
      </c>
      <c r="J188" s="70">
        <f t="shared" si="2"/>
        <v>0.34799999999999998</v>
      </c>
    </row>
    <row r="189" spans="1:10" ht="12.75" customHeight="1">
      <c r="A189" s="73">
        <v>43145</v>
      </c>
      <c r="B189" s="49">
        <v>108</v>
      </c>
      <c r="C189" s="23">
        <v>244</v>
      </c>
      <c r="D189" s="23">
        <v>3</v>
      </c>
      <c r="E189" s="33">
        <f t="shared" si="0"/>
        <v>2.2592592592592591</v>
      </c>
      <c r="G189">
        <v>115</v>
      </c>
      <c r="H189" s="80">
        <f t="shared" si="7"/>
        <v>0.32670454545454547</v>
      </c>
      <c r="I189" s="70">
        <f t="shared" si="6"/>
        <v>0.12413793103448276</v>
      </c>
      <c r="J189" s="70">
        <f t="shared" si="2"/>
        <v>0.32533333333333331</v>
      </c>
    </row>
    <row r="190" spans="1:10" ht="12.75" customHeight="1">
      <c r="A190" s="73">
        <v>43180</v>
      </c>
      <c r="B190" s="49">
        <v>120</v>
      </c>
      <c r="C190" s="23">
        <v>262</v>
      </c>
      <c r="D190" s="23">
        <v>7</v>
      </c>
      <c r="E190" s="33">
        <f t="shared" si="0"/>
        <v>2.1833333333333331</v>
      </c>
      <c r="G190">
        <v>143</v>
      </c>
      <c r="H190" s="80">
        <f t="shared" si="7"/>
        <v>0.37434554973821987</v>
      </c>
      <c r="I190" s="70">
        <f t="shared" si="6"/>
        <v>0.13793103448275862</v>
      </c>
      <c r="J190" s="70">
        <f t="shared" si="2"/>
        <v>0.34933333333333327</v>
      </c>
    </row>
    <row r="191" spans="1:10" ht="12.75" customHeight="1">
      <c r="A191" s="73">
        <v>43208</v>
      </c>
      <c r="B191" s="49">
        <v>192</v>
      </c>
      <c r="C191" s="23">
        <v>346</v>
      </c>
      <c r="D191" s="23">
        <v>20</v>
      </c>
      <c r="E191" s="33">
        <f t="shared" si="0"/>
        <v>1.8020833333333333</v>
      </c>
      <c r="G191">
        <v>172</v>
      </c>
      <c r="H191" s="80">
        <f t="shared" si="7"/>
        <v>0.31970260223048325</v>
      </c>
      <c r="I191" s="70">
        <f t="shared" si="6"/>
        <v>0.22068965517241382</v>
      </c>
      <c r="J191" s="70">
        <f t="shared" si="2"/>
        <v>0.46133333333333332</v>
      </c>
    </row>
    <row r="192" spans="1:10" ht="12.75" customHeight="1">
      <c r="A192" s="73">
        <v>43236</v>
      </c>
      <c r="B192" s="49">
        <v>167</v>
      </c>
      <c r="C192" s="23">
        <v>320</v>
      </c>
      <c r="D192" s="23">
        <v>16</v>
      </c>
      <c r="E192" s="33">
        <f t="shared" si="0"/>
        <v>1.9161676646706587</v>
      </c>
      <c r="G192">
        <v>120</v>
      </c>
      <c r="H192" s="80">
        <f t="shared" si="7"/>
        <v>0.24640657084188911</v>
      </c>
      <c r="I192" s="70">
        <f t="shared" si="6"/>
        <v>0.19195402298850575</v>
      </c>
      <c r="J192" s="70">
        <f t="shared" si="2"/>
        <v>0.42666666666666669</v>
      </c>
    </row>
    <row r="193" spans="1:10" ht="12.75" customHeight="1">
      <c r="A193" s="73">
        <v>43271</v>
      </c>
      <c r="B193" s="49">
        <v>221</v>
      </c>
      <c r="C193" s="23">
        <v>314</v>
      </c>
      <c r="D193" s="23">
        <v>24</v>
      </c>
      <c r="E193" s="33">
        <f t="shared" si="0"/>
        <v>1.4208144796380091</v>
      </c>
      <c r="G193">
        <v>149</v>
      </c>
      <c r="H193" s="80">
        <f t="shared" si="7"/>
        <v>0.27850467289719627</v>
      </c>
      <c r="I193" s="70">
        <f t="shared" si="6"/>
        <v>0.25402298850574712</v>
      </c>
      <c r="J193" s="70">
        <f t="shared" si="2"/>
        <v>0.41866666666666669</v>
      </c>
    </row>
    <row r="194" spans="1:10" ht="12.75" customHeight="1">
      <c r="A194" s="73">
        <v>43390</v>
      </c>
      <c r="B194" s="49">
        <v>216</v>
      </c>
      <c r="C194" s="23">
        <v>433</v>
      </c>
      <c r="D194" s="23">
        <v>18</v>
      </c>
      <c r="E194" s="33">
        <f t="shared" si="0"/>
        <v>2.0046296296296298</v>
      </c>
      <c r="G194">
        <v>216</v>
      </c>
      <c r="H194" s="80">
        <f t="shared" si="7"/>
        <v>0.33281972265023113</v>
      </c>
      <c r="I194" s="70">
        <f t="shared" si="6"/>
        <v>0.24827586206896551</v>
      </c>
      <c r="J194" s="70">
        <f t="shared" si="2"/>
        <v>0.57733333333333337</v>
      </c>
    </row>
    <row r="195" spans="1:10" ht="12.75" customHeight="1">
      <c r="A195" s="73">
        <v>43432</v>
      </c>
      <c r="B195" s="49">
        <v>121</v>
      </c>
      <c r="C195" s="23">
        <v>271</v>
      </c>
      <c r="D195" s="23">
        <v>11</v>
      </c>
      <c r="E195" s="33">
        <f t="shared" si="0"/>
        <v>2.2396694214876032</v>
      </c>
      <c r="G195">
        <v>134</v>
      </c>
      <c r="H195" s="80">
        <f t="shared" si="7"/>
        <v>0.34183673469387754</v>
      </c>
      <c r="I195" s="70">
        <f t="shared" si="6"/>
        <v>0.13908045977011493</v>
      </c>
      <c r="J195" s="70">
        <f t="shared" si="2"/>
        <v>0.36133333333333334</v>
      </c>
    </row>
    <row r="196" spans="1:10" ht="12.75" customHeight="1">
      <c r="A196" s="73">
        <v>43453</v>
      </c>
      <c r="B196" s="49">
        <v>98</v>
      </c>
      <c r="C196" s="23">
        <v>207</v>
      </c>
      <c r="D196" s="23">
        <v>10</v>
      </c>
      <c r="E196" s="33">
        <f t="shared" si="0"/>
        <v>2.1122448979591835</v>
      </c>
      <c r="G196">
        <v>140</v>
      </c>
      <c r="H196" s="80">
        <f t="shared" si="7"/>
        <v>0.45901639344262291</v>
      </c>
      <c r="I196" s="70">
        <f t="shared" si="6"/>
        <v>0.11264367816091952</v>
      </c>
      <c r="J196" s="70">
        <f t="shared" si="2"/>
        <v>0.27600000000000002</v>
      </c>
    </row>
    <row r="197" spans="1:10" ht="12.75" customHeight="1">
      <c r="A197" s="73">
        <v>43474</v>
      </c>
      <c r="B197" s="49">
        <v>115</v>
      </c>
      <c r="C197" s="23">
        <v>240</v>
      </c>
      <c r="D197" s="23">
        <v>4</v>
      </c>
      <c r="E197" s="33">
        <f t="shared" si="0"/>
        <v>2.0869565217391304</v>
      </c>
      <c r="H197" s="80"/>
      <c r="I197" s="70">
        <f t="shared" si="6"/>
        <v>0.13218390804597702</v>
      </c>
      <c r="J197" s="70">
        <f t="shared" si="2"/>
        <v>0.32</v>
      </c>
    </row>
    <row r="198" spans="1:10" ht="12" customHeight="1" thickBot="1">
      <c r="A198" s="9"/>
      <c r="B198" s="28"/>
      <c r="C198" s="29"/>
      <c r="D198" s="29"/>
      <c r="E198" s="32"/>
      <c r="H198" s="2"/>
    </row>
    <row r="199" spans="1:10" ht="12.75" customHeight="1" thickBot="1">
      <c r="A199" s="98"/>
      <c r="B199" s="98"/>
      <c r="C199" s="98"/>
      <c r="D199" s="98"/>
      <c r="E199" s="98"/>
      <c r="G199" s="74" t="s">
        <v>65</v>
      </c>
      <c r="H199" s="75">
        <f>AVERAGE(H124:H183)</f>
        <v>0.34994045682845176</v>
      </c>
    </row>
    <row r="200" spans="1:10" ht="12.75" customHeight="1">
      <c r="A200" s="99" t="s">
        <v>66</v>
      </c>
      <c r="B200" s="100"/>
      <c r="C200" s="100"/>
      <c r="D200" s="100"/>
      <c r="E200" s="100"/>
      <c r="F200" s="100"/>
      <c r="G200" s="100"/>
      <c r="H200" s="100"/>
      <c r="I200" s="100"/>
      <c r="J200" s="101"/>
    </row>
    <row r="201" spans="1:10" ht="12.75" customHeight="1">
      <c r="A201" s="85">
        <v>42837</v>
      </c>
      <c r="B201" s="81">
        <v>128</v>
      </c>
      <c r="C201" s="82">
        <v>209</v>
      </c>
      <c r="D201" s="82">
        <v>13</v>
      </c>
      <c r="E201" s="83">
        <f>C201/B201</f>
        <v>1.6328125</v>
      </c>
      <c r="F201" s="91"/>
      <c r="G201" s="91">
        <v>112</v>
      </c>
      <c r="H201" s="92">
        <f t="shared" ref="H201" si="8">((G201/(B201+C201))*100)/100</f>
        <v>0.33234421364985162</v>
      </c>
      <c r="I201" s="91"/>
      <c r="J201" s="93"/>
    </row>
    <row r="202" spans="1:10" ht="12.75" customHeight="1">
      <c r="A202" s="85">
        <v>43306</v>
      </c>
      <c r="B202" s="81">
        <v>203</v>
      </c>
      <c r="C202" s="82">
        <v>243</v>
      </c>
      <c r="D202" s="82">
        <v>32</v>
      </c>
      <c r="E202" s="83">
        <f>C202/B202</f>
        <v>1.1970443349753694</v>
      </c>
      <c r="F202" s="91"/>
      <c r="G202" s="91">
        <v>121</v>
      </c>
      <c r="H202" s="92">
        <f t="shared" ref="H202:H203" si="9">((G202/(B202+C202))*100)/100</f>
        <v>0.27130044843049328</v>
      </c>
      <c r="I202" s="91"/>
      <c r="J202" s="93"/>
    </row>
    <row r="203" spans="1:10" ht="12.75" customHeight="1">
      <c r="A203" s="85">
        <v>43334</v>
      </c>
      <c r="B203" s="81">
        <v>206</v>
      </c>
      <c r="C203" s="82">
        <v>268</v>
      </c>
      <c r="D203" s="82">
        <v>24</v>
      </c>
      <c r="E203" s="83">
        <f>C203/B203</f>
        <v>1.3009708737864079</v>
      </c>
      <c r="F203" s="91"/>
      <c r="G203" s="91">
        <v>133</v>
      </c>
      <c r="H203" s="92">
        <f t="shared" si="9"/>
        <v>0.28059071729957807</v>
      </c>
      <c r="I203" s="91"/>
      <c r="J203" s="93"/>
    </row>
    <row r="204" spans="1:10" ht="12.75" customHeight="1" thickBot="1">
      <c r="A204" s="86"/>
      <c r="B204" s="87"/>
      <c r="C204" s="88"/>
      <c r="D204" s="88"/>
      <c r="E204" s="89"/>
      <c r="F204" s="94"/>
      <c r="G204" s="94"/>
      <c r="H204" s="95"/>
      <c r="I204" s="94"/>
      <c r="J204" s="96"/>
    </row>
    <row r="205" spans="1:10" ht="12.75" customHeight="1">
      <c r="A205" s="97"/>
      <c r="B205" s="51"/>
      <c r="C205" s="52"/>
      <c r="D205" s="52"/>
      <c r="E205" s="53"/>
      <c r="H205" s="80"/>
    </row>
    <row r="206" spans="1:10" ht="12.75" customHeight="1">
      <c r="A206" s="50"/>
      <c r="B206" s="51"/>
      <c r="C206" s="52"/>
      <c r="D206" s="52"/>
      <c r="E206" s="53"/>
      <c r="H206" s="80"/>
    </row>
    <row r="207" spans="1:10" ht="12.75" customHeight="1" thickBot="1">
      <c r="A207" s="50"/>
      <c r="B207" s="51"/>
      <c r="C207" s="52"/>
      <c r="D207" s="52"/>
      <c r="E207" s="53"/>
      <c r="H207" s="2"/>
    </row>
    <row r="208" spans="1:10" ht="12.75" customHeight="1" thickBot="1">
      <c r="A208" s="50"/>
      <c r="B208" s="51"/>
      <c r="C208" s="52"/>
      <c r="D208" s="52"/>
      <c r="E208" s="53"/>
      <c r="F208" s="84"/>
      <c r="H208" s="2"/>
    </row>
    <row r="209" spans="1:5" ht="12.75" customHeight="1" thickBot="1">
      <c r="A209" s="90"/>
    </row>
    <row r="210" spans="1:5" ht="29" thickBot="1">
      <c r="A210" s="39" t="s">
        <v>41</v>
      </c>
      <c r="B210" s="11">
        <f>AVERAGE(B3:B39)</f>
        <v>28.175675675675677</v>
      </c>
      <c r="C210" s="55">
        <f>AVERAGE(C3:C39)</f>
        <v>68.689189189189193</v>
      </c>
      <c r="D210" s="57">
        <f>AVERAGE(D3:D5,D6:D17,D18:D29,D30:D198)</f>
        <v>13.896373056994818</v>
      </c>
      <c r="E210" s="56">
        <f>C210/B210</f>
        <v>2.4378896882494003</v>
      </c>
    </row>
    <row r="211" spans="1:5" ht="29" thickBot="1">
      <c r="A211" s="54" t="s">
        <v>42</v>
      </c>
      <c r="B211" s="11">
        <f>AVERAGE(B40:B198)</f>
        <v>91.607594936708864</v>
      </c>
      <c r="C211" s="11">
        <f>AVERAGE(C40:C198)</f>
        <v>174.15189873417722</v>
      </c>
      <c r="D211" s="11">
        <f>AVERAGE(D40:D198)</f>
        <v>13.583333333333334</v>
      </c>
      <c r="E211" s="14">
        <f>C211/B211</f>
        <v>1.901063976785961</v>
      </c>
    </row>
    <row r="212" spans="1:5">
      <c r="A212" s="54"/>
      <c r="B212" s="63"/>
      <c r="C212" s="63"/>
      <c r="D212" s="65" t="s">
        <v>45</v>
      </c>
      <c r="E212" s="59"/>
    </row>
    <row r="213" spans="1:5" ht="14">
      <c r="A213" s="54" t="s">
        <v>29</v>
      </c>
      <c r="B213" s="63">
        <f>AVERAGE(B3:B8)</f>
        <v>37.916666666666664</v>
      </c>
      <c r="C213" s="63">
        <f>AVERAGE(C3:C8)</f>
        <v>73.083333333333329</v>
      </c>
      <c r="D213" s="65" t="s">
        <v>43</v>
      </c>
      <c r="E213" s="66" t="s">
        <v>44</v>
      </c>
    </row>
    <row r="214" spans="1:5" ht="14">
      <c r="A214" s="54" t="s">
        <v>30</v>
      </c>
      <c r="B214" s="63">
        <f>AVERAGE(B9:B20)</f>
        <v>26.666666666666668</v>
      </c>
      <c r="C214" s="63">
        <f>AVERAGE(C9:C20)</f>
        <v>66.5</v>
      </c>
      <c r="D214" s="64">
        <f t="shared" ref="D214:D230" si="10">(((B214-B213)/B213)*100)/100</f>
        <v>-0.29670329670329665</v>
      </c>
      <c r="E214" s="64">
        <f t="shared" ref="E214:E230" si="11">(((C214-C213)/C213)*100)/100</f>
        <v>-9.0079817559863107E-2</v>
      </c>
    </row>
    <row r="215" spans="1:5" ht="14">
      <c r="A215" s="54" t="s">
        <v>31</v>
      </c>
      <c r="B215" s="63">
        <f>AVERAGE(B21:B32)</f>
        <v>27.333333333333332</v>
      </c>
      <c r="C215" s="63">
        <f>AVERAGE(C21:C32)</f>
        <v>72.083333333333329</v>
      </c>
      <c r="D215" s="64">
        <f t="shared" si="10"/>
        <v>2.4999999999999911E-2</v>
      </c>
      <c r="E215" s="64">
        <f t="shared" si="11"/>
        <v>8.395989974937336E-2</v>
      </c>
    </row>
    <row r="216" spans="1:5" ht="14">
      <c r="A216" s="54" t="s">
        <v>32</v>
      </c>
      <c r="B216" s="63">
        <f>AVERAGE(B33:B39)</f>
        <v>23.857142857142858</v>
      </c>
      <c r="C216" s="63">
        <f>AVERAGE(C33:C39)</f>
        <v>62.857142857142854</v>
      </c>
      <c r="D216" s="64">
        <f t="shared" si="10"/>
        <v>-0.12717770034843201</v>
      </c>
      <c r="E216" s="64">
        <f t="shared" si="11"/>
        <v>-0.12799339388934763</v>
      </c>
    </row>
    <row r="217" spans="1:5" ht="14">
      <c r="A217" s="54" t="s">
        <v>33</v>
      </c>
      <c r="B217" s="63">
        <f>AVERAGE(B40:B50)</f>
        <v>52.636363636363633</v>
      </c>
      <c r="C217" s="63">
        <f>AVERAGE(C40:C50)</f>
        <v>98.545454545454547</v>
      </c>
      <c r="D217" s="64">
        <f t="shared" si="10"/>
        <v>1.2063146434403917</v>
      </c>
      <c r="E217" s="64">
        <f t="shared" si="11"/>
        <v>0.56776859504132238</v>
      </c>
    </row>
    <row r="218" spans="1:5" ht="14">
      <c r="A218" s="54" t="s">
        <v>34</v>
      </c>
      <c r="B218" s="63">
        <f>AVERAGE(B51:B61)</f>
        <v>54.18181818181818</v>
      </c>
      <c r="C218" s="63">
        <f>AVERAGE(C51:C61)</f>
        <v>103.81818181818181</v>
      </c>
      <c r="D218" s="64">
        <f t="shared" si="10"/>
        <v>2.9360967184801409E-2</v>
      </c>
      <c r="E218" s="64">
        <f t="shared" si="11"/>
        <v>5.3505535055350488E-2</v>
      </c>
    </row>
    <row r="219" spans="1:5" ht="14">
      <c r="A219" s="54" t="s">
        <v>35</v>
      </c>
      <c r="B219" s="63">
        <f>AVERAGE(B62:B69)</f>
        <v>61.75</v>
      </c>
      <c r="C219" s="63">
        <f>AVERAGE(C62:C69)</f>
        <v>129.125</v>
      </c>
      <c r="D219" s="64">
        <f t="shared" si="10"/>
        <v>0.1396812080536913</v>
      </c>
      <c r="E219" s="64">
        <f t="shared" si="11"/>
        <v>0.24376094570928203</v>
      </c>
    </row>
    <row r="220" spans="1:5" ht="14">
      <c r="A220" s="54" t="s">
        <v>36</v>
      </c>
      <c r="B220" s="63">
        <f>AVERAGE(B70:B80)</f>
        <v>54</v>
      </c>
      <c r="C220" s="63">
        <f>AVERAGE(C70:C80)</f>
        <v>118.63636363636364</v>
      </c>
      <c r="D220" s="64">
        <f t="shared" si="10"/>
        <v>-0.12550607287449392</v>
      </c>
      <c r="E220" s="64">
        <f t="shared" si="11"/>
        <v>-8.1228548798732703E-2</v>
      </c>
    </row>
    <row r="221" spans="1:5" ht="14">
      <c r="A221" s="54" t="s">
        <v>37</v>
      </c>
      <c r="B221" s="63">
        <f>AVERAGE(B81:B92)</f>
        <v>58</v>
      </c>
      <c r="C221" s="63">
        <f>AVERAGE(C81:C92)</f>
        <v>119.66666666666667</v>
      </c>
      <c r="D221" s="64">
        <f t="shared" si="10"/>
        <v>7.407407407407407E-2</v>
      </c>
      <c r="E221" s="64">
        <f t="shared" si="11"/>
        <v>8.6845466155811048E-3</v>
      </c>
    </row>
    <row r="222" spans="1:5" ht="14">
      <c r="A222" s="54" t="s">
        <v>38</v>
      </c>
      <c r="B222" s="63">
        <f>AVERAGE(B93:B103)</f>
        <v>76</v>
      </c>
      <c r="C222" s="63">
        <f>AVERAGE(C93:C103)</f>
        <v>134.45454545454547</v>
      </c>
      <c r="D222" s="64">
        <f t="shared" si="10"/>
        <v>0.31034482758620691</v>
      </c>
      <c r="E222" s="64">
        <f t="shared" si="11"/>
        <v>0.12357558875664731</v>
      </c>
    </row>
    <row r="223" spans="1:5" ht="14">
      <c r="A223" s="54" t="s">
        <v>39</v>
      </c>
      <c r="B223" s="63">
        <f>AVERAGE(B105:B116)</f>
        <v>69</v>
      </c>
      <c r="C223" s="63">
        <f>AVERAGE(C105:C116)</f>
        <v>117.25</v>
      </c>
      <c r="D223" s="64">
        <f t="shared" si="10"/>
        <v>-9.2105263157894732E-2</v>
      </c>
      <c r="E223" s="64">
        <f t="shared" si="11"/>
        <v>-0.12795807978363768</v>
      </c>
    </row>
    <row r="224" spans="1:5" ht="14">
      <c r="A224" s="54" t="s">
        <v>40</v>
      </c>
      <c r="B224" s="63">
        <f>AVERAGE(B117:B126)</f>
        <v>96.1</v>
      </c>
      <c r="C224" s="63">
        <f>AVERAGE(C117:C126)</f>
        <v>156.69999999999999</v>
      </c>
      <c r="D224" s="64">
        <f t="shared" si="10"/>
        <v>0.39275362318840573</v>
      </c>
      <c r="E224" s="64">
        <f t="shared" si="11"/>
        <v>0.33646055437100203</v>
      </c>
    </row>
    <row r="225" spans="1:6" ht="14">
      <c r="A225" s="54" t="s">
        <v>49</v>
      </c>
      <c r="B225" s="63">
        <f>AVERAGE(B127:B136)</f>
        <v>97.9</v>
      </c>
      <c r="C225" s="63">
        <f>AVERAGE(C127:C136)</f>
        <v>207.8</v>
      </c>
      <c r="D225" s="64">
        <f t="shared" si="10"/>
        <v>1.8730489073881494E-2</v>
      </c>
      <c r="E225" s="64">
        <f t="shared" si="11"/>
        <v>0.32610082961072129</v>
      </c>
    </row>
    <row r="226" spans="1:6" ht="14">
      <c r="A226" s="54" t="s">
        <v>60</v>
      </c>
      <c r="B226" s="63">
        <f>AVERAGE(B137:B146)</f>
        <v>93.9</v>
      </c>
      <c r="C226" s="63">
        <f>AVERAGE(C137:C146)</f>
        <v>192</v>
      </c>
      <c r="D226" s="64">
        <f t="shared" si="10"/>
        <v>-4.0858018386108273E-2</v>
      </c>
      <c r="E226" s="64">
        <f t="shared" si="11"/>
        <v>-7.6034648700673779E-2</v>
      </c>
    </row>
    <row r="227" spans="1:6" ht="14">
      <c r="A227" s="54" t="s">
        <v>61</v>
      </c>
      <c r="B227" s="63">
        <f>AVERAGE(B147:B198)</f>
        <v>135.8235294117647</v>
      </c>
      <c r="C227" s="63">
        <f>AVERAGE(C147:C198)</f>
        <v>254.05882352941177</v>
      </c>
      <c r="D227" s="64">
        <f t="shared" si="10"/>
        <v>0.4464699617866314</v>
      </c>
      <c r="E227" s="64">
        <f t="shared" si="11"/>
        <v>0.32322303921568635</v>
      </c>
    </row>
    <row r="228" spans="1:6" ht="14">
      <c r="A228" s="54" t="s">
        <v>69</v>
      </c>
      <c r="B228" s="63">
        <f>AVERAGE(B158:B167)</f>
        <v>116.2</v>
      </c>
      <c r="C228" s="63">
        <f>AVERAGE(C158:C167)</f>
        <v>217.5</v>
      </c>
      <c r="D228" s="64">
        <f t="shared" si="10"/>
        <v>-0.14447812906019913</v>
      </c>
      <c r="E228" s="64">
        <f t="shared" si="11"/>
        <v>-0.143899050706182</v>
      </c>
    </row>
    <row r="229" spans="1:6" ht="14">
      <c r="A229" s="54" t="s">
        <v>70</v>
      </c>
      <c r="B229" s="63">
        <f>AVERAGE(B168:B177)</f>
        <v>134.19999999999999</v>
      </c>
      <c r="C229" s="63">
        <f>AVERAGE(C168:C177)</f>
        <v>250.8</v>
      </c>
      <c r="D229" s="64">
        <f t="shared" si="10"/>
        <v>0.15490533562822706</v>
      </c>
      <c r="E229" s="64">
        <f t="shared" si="11"/>
        <v>0.15310344827586211</v>
      </c>
    </row>
    <row r="230" spans="1:6" ht="14">
      <c r="A230" s="54" t="s">
        <v>71</v>
      </c>
      <c r="B230" s="63">
        <f>AVERAGE(B178:B198)</f>
        <v>158.85</v>
      </c>
      <c r="C230" s="63">
        <f>AVERAGE(C178:C198)</f>
        <v>291.45</v>
      </c>
      <c r="D230" s="64">
        <f t="shared" si="10"/>
        <v>0.18368107302533537</v>
      </c>
      <c r="E230" s="64">
        <f t="shared" si="11"/>
        <v>0.16208133971291855</v>
      </c>
    </row>
    <row r="231" spans="1:6">
      <c r="A231" s="54"/>
      <c r="B231" s="63"/>
      <c r="C231" s="63"/>
      <c r="D231" s="64"/>
      <c r="E231" s="64"/>
    </row>
    <row r="232" spans="1:6">
      <c r="A232" s="54"/>
      <c r="B232" s="63"/>
      <c r="C232" s="63"/>
      <c r="D232" s="64"/>
      <c r="E232" s="64"/>
    </row>
    <row r="233" spans="1:6">
      <c r="A233" s="54"/>
      <c r="B233" s="63"/>
      <c r="C233" s="63"/>
      <c r="D233" s="58"/>
      <c r="E233" s="59"/>
    </row>
    <row r="234" spans="1:6" ht="49.5" customHeight="1">
      <c r="A234" s="54" t="s">
        <v>1</v>
      </c>
      <c r="B234" s="60">
        <f>(B211-B210)/B210</f>
        <v>2.2513007315666456</v>
      </c>
      <c r="C234" s="60">
        <f>(C211-C210)/C210</f>
        <v>1.535361106891425</v>
      </c>
      <c r="D234" s="58"/>
      <c r="E234" s="59"/>
    </row>
    <row r="235" spans="1:6">
      <c r="A235" s="40"/>
      <c r="B235" s="5"/>
      <c r="C235" s="6"/>
      <c r="D235" s="17"/>
    </row>
    <row r="236" spans="1:6">
      <c r="A236" s="40"/>
      <c r="B236" s="5"/>
      <c r="C236" s="6"/>
      <c r="D236" s="17"/>
    </row>
    <row r="237" spans="1:6">
      <c r="A237" s="40"/>
      <c r="B237" s="5"/>
      <c r="C237" s="6"/>
      <c r="D237" s="17"/>
    </row>
    <row r="238" spans="1:6" ht="28">
      <c r="A238" s="40" t="s">
        <v>6</v>
      </c>
      <c r="B238" s="7">
        <f>28000/10</f>
        <v>2800</v>
      </c>
      <c r="C238" s="12">
        <f>1630</f>
        <v>1630</v>
      </c>
      <c r="D238" s="21"/>
      <c r="F238" t="s">
        <v>0</v>
      </c>
    </row>
    <row r="239" spans="1:6">
      <c r="A239" s="41"/>
      <c r="B239" s="67"/>
      <c r="C239" s="38"/>
      <c r="D239" s="21"/>
    </row>
    <row r="240" spans="1:6" ht="14">
      <c r="A240" s="41" t="s">
        <v>48</v>
      </c>
      <c r="B240" s="67"/>
      <c r="C240" s="38"/>
      <c r="D240" s="21"/>
    </row>
    <row r="241" spans="1:5" ht="42.75" customHeight="1">
      <c r="A241" s="41" t="s">
        <v>46</v>
      </c>
      <c r="B241" s="42">
        <f>B210/B238</f>
        <v>1.0062741312741314E-2</v>
      </c>
      <c r="C241" s="43">
        <f>C210/C238</f>
        <v>4.2140606864533248E-2</v>
      </c>
      <c r="D241" s="21"/>
      <c r="E241" s="61"/>
    </row>
    <row r="242" spans="1:5" ht="42.75" customHeight="1">
      <c r="A242" s="41" t="s">
        <v>47</v>
      </c>
      <c r="B242" s="42">
        <f>B211/B238</f>
        <v>3.2716998191681737E-2</v>
      </c>
      <c r="C242" s="43">
        <f>C211/C238</f>
        <v>0.1068416556651394</v>
      </c>
      <c r="D242" s="21"/>
    </row>
    <row r="243" spans="1:5" ht="42.75" customHeight="1">
      <c r="A243" s="41" t="s">
        <v>17</v>
      </c>
      <c r="B243" s="42">
        <f>(AVERAGE(B3:B8))/B238</f>
        <v>1.3541666666666665E-2</v>
      </c>
      <c r="C243" s="43">
        <f>AVERAGE(C3:C8)/C238</f>
        <v>4.4836400817995906E-2</v>
      </c>
      <c r="D243" s="21"/>
    </row>
    <row r="244" spans="1:5" ht="42.75" customHeight="1">
      <c r="A244" s="41" t="s">
        <v>18</v>
      </c>
      <c r="B244" s="42">
        <f>(AVERAGE(B9:B20))/B238</f>
        <v>9.5238095238095247E-3</v>
      </c>
      <c r="C244" s="43">
        <f>AVERAGE(C9:C20)/1798</f>
        <v>3.6985539488320354E-2</v>
      </c>
      <c r="D244" s="21"/>
    </row>
    <row r="245" spans="1:5" ht="42.75" customHeight="1">
      <c r="A245" s="41" t="s">
        <v>19</v>
      </c>
      <c r="B245" s="42">
        <f>AVERAGE(B21:B32)/B238</f>
        <v>9.7619047619047616E-3</v>
      </c>
      <c r="C245" s="43">
        <f>AVERAGE(C21:C32)/1798</f>
        <v>4.0090841675936226E-2</v>
      </c>
      <c r="D245" s="21"/>
    </row>
    <row r="246" spans="1:5" ht="42.75" customHeight="1">
      <c r="A246" s="41" t="s">
        <v>20</v>
      </c>
      <c r="B246" s="42">
        <f>AVERAGE(B33:B39)/B238</f>
        <v>8.5204081632653059E-3</v>
      </c>
      <c r="C246" s="43">
        <f>AVERAGE(C33:C39)/1798</f>
        <v>3.4959478785952645E-2</v>
      </c>
      <c r="D246" s="21"/>
    </row>
    <row r="247" spans="1:5" ht="42.75" customHeight="1">
      <c r="A247" s="41" t="s">
        <v>27</v>
      </c>
      <c r="B247" s="42">
        <f>AVERAGE(B40:B50)/1285</f>
        <v>4.0962150689777148E-2</v>
      </c>
      <c r="C247" s="43">
        <f>AVERAGE(C40:C50)/919</f>
        <v>0.10723118013651202</v>
      </c>
      <c r="D247" s="21"/>
    </row>
    <row r="248" spans="1:5" ht="42.75" customHeight="1">
      <c r="A248" s="41" t="s">
        <v>28</v>
      </c>
      <c r="B248" s="42">
        <f>AVERAGE(B51:B61)/1246</f>
        <v>4.3484605282358091E-2</v>
      </c>
      <c r="C248" s="43">
        <f>AVERAGE(C51:C61)/919</f>
        <v>0.11296864180433276</v>
      </c>
      <c r="D248" s="21"/>
    </row>
    <row r="249" spans="1:5" ht="42.75" customHeight="1">
      <c r="A249" s="41" t="s">
        <v>21</v>
      </c>
      <c r="B249" s="42">
        <f>AVERAGE(B62:B69)/1246</f>
        <v>4.9558587479935794E-2</v>
      </c>
      <c r="C249" s="43">
        <f>AVERAGE(C62:C69)/919</f>
        <v>0.14050598476605006</v>
      </c>
      <c r="D249" s="21"/>
    </row>
    <row r="250" spans="1:5" ht="42.75" customHeight="1">
      <c r="A250" s="41" t="s">
        <v>22</v>
      </c>
      <c r="B250" s="42">
        <f>AVERAGE(B70:B80)/1246</f>
        <v>4.3338683788121987E-2</v>
      </c>
      <c r="C250" s="43">
        <f>AVERAGE(C70:C80)/919</f>
        <v>0.12909288752596695</v>
      </c>
      <c r="D250" s="21"/>
    </row>
    <row r="251" spans="1:5" ht="42.75" customHeight="1">
      <c r="A251" s="41" t="s">
        <v>23</v>
      </c>
      <c r="B251" s="42">
        <f>AVERAGE(B81:B92)/1246</f>
        <v>4.6548956661316213E-2</v>
      </c>
      <c r="C251" s="43">
        <f>AVERAGE(C81:C92)/919</f>
        <v>0.13021400072542619</v>
      </c>
      <c r="D251" s="21"/>
    </row>
    <row r="252" spans="1:5" ht="42.75" customHeight="1">
      <c r="A252" s="41" t="s">
        <v>24</v>
      </c>
      <c r="B252" s="42">
        <f>AVERAGE(B93:B104)/1246</f>
        <v>5.8921883360085608E-2</v>
      </c>
      <c r="C252" s="43">
        <f>AVERAGE(C93:C104)/919</f>
        <v>0.14390642002176279</v>
      </c>
      <c r="D252" s="21"/>
    </row>
    <row r="253" spans="1:5" ht="42.75" customHeight="1">
      <c r="A253" s="41" t="s">
        <v>26</v>
      </c>
      <c r="B253" s="42">
        <f>AVERAGE(B105:B116)/870</f>
        <v>7.9310344827586213E-2</v>
      </c>
      <c r="C253" s="43">
        <f>AVERAGE(C105:C116)/750</f>
        <v>0.15633333333333332</v>
      </c>
      <c r="D253" s="21"/>
    </row>
    <row r="254" spans="1:5" ht="42.75" customHeight="1">
      <c r="A254" s="41" t="s">
        <v>25</v>
      </c>
      <c r="B254" s="42">
        <f>AVERAGE(B117:B126)/870</f>
        <v>0.11045977011494253</v>
      </c>
      <c r="C254" s="43">
        <f>AVERAGE(C117:C126)/750</f>
        <v>0.20893333333333333</v>
      </c>
      <c r="D254" s="21"/>
    </row>
    <row r="255" spans="1:5" ht="42.75" customHeight="1">
      <c r="A255" s="41" t="s">
        <v>50</v>
      </c>
      <c r="B255" s="42">
        <f>AVERAGE(B127:B136)/870</f>
        <v>0.11252873563218392</v>
      </c>
      <c r="C255" s="43">
        <f>AVERAGE(C127:C136)/750</f>
        <v>0.27706666666666668</v>
      </c>
      <c r="D255" s="21"/>
    </row>
    <row r="256" spans="1:5" ht="29.25" customHeight="1" thickBot="1">
      <c r="A256" s="8" t="s">
        <v>62</v>
      </c>
      <c r="B256" s="42">
        <f>AVERAGE(B137:B146)/870</f>
        <v>0.10793103448275863</v>
      </c>
      <c r="C256" s="43">
        <f>AVERAGE(C137:C146)/750</f>
        <v>0.25600000000000001</v>
      </c>
      <c r="D256" s="18"/>
    </row>
    <row r="257" spans="1:4" ht="29.25" customHeight="1">
      <c r="A257" s="72" t="s">
        <v>63</v>
      </c>
      <c r="B257" s="42">
        <f>AVERAGE(B147:B157)/870</f>
        <v>0.1301985370950888</v>
      </c>
      <c r="C257" s="43">
        <f>AVERAGE(C147:C157)/750</f>
        <v>0.29636363636363638</v>
      </c>
      <c r="D257" s="18"/>
    </row>
    <row r="258" spans="1:4" ht="29.25" customHeight="1">
      <c r="A258" s="72" t="s">
        <v>72</v>
      </c>
      <c r="B258" s="42">
        <f>AVERAGE(B158:B167)/870</f>
        <v>0.13356321839080459</v>
      </c>
      <c r="C258" s="43">
        <f>AVERAGE(C158:C167)/750</f>
        <v>0.28999999999999998</v>
      </c>
      <c r="D258" s="18"/>
    </row>
    <row r="259" spans="1:4" ht="29.25" customHeight="1">
      <c r="A259" s="72" t="s">
        <v>73</v>
      </c>
      <c r="B259" s="42">
        <f>AVERAGE(B168:B177)/870</f>
        <v>0.15425287356321837</v>
      </c>
      <c r="C259" s="43">
        <f>AVERAGE(C168:C177)/750</f>
        <v>0.33440000000000003</v>
      </c>
      <c r="D259" s="18"/>
    </row>
    <row r="260" spans="1:4" ht="29.25" customHeight="1">
      <c r="A260" s="72" t="s">
        <v>74</v>
      </c>
      <c r="B260" s="42">
        <f>AVERAGE(B178:B198)/870</f>
        <v>0.18258620689655172</v>
      </c>
      <c r="C260" s="43">
        <f>AVERAGE(C178:C198)/750</f>
        <v>0.3886</v>
      </c>
      <c r="D260" s="18"/>
    </row>
    <row r="261" spans="1:4" ht="12.75" customHeight="1"/>
    <row r="262" spans="1:4" ht="12.75" customHeight="1"/>
    <row r="263" spans="1:4" ht="12.75" customHeight="1"/>
    <row r="264" spans="1:4" ht="12.75" customHeight="1">
      <c r="A264" s="41" t="s">
        <v>16</v>
      </c>
      <c r="B264" s="42">
        <f>AVERAGE(B117:B123)/870</f>
        <v>0.10673234811165846</v>
      </c>
      <c r="C264" s="43">
        <f>AVERAGE(C118:C123)/750</f>
        <v>0.16133333333333333</v>
      </c>
    </row>
    <row r="265" spans="1:4" ht="12.75" customHeight="1">
      <c r="A265" t="s">
        <v>55</v>
      </c>
      <c r="B265" s="71">
        <f>AVERAGE(B124:B126)/870</f>
        <v>0.11915708812260536</v>
      </c>
      <c r="C265" s="71">
        <f>AVERAGE(C124:C126)/750</f>
        <v>0.32977777777777778</v>
      </c>
    </row>
    <row r="266" spans="1:4" ht="12.75" customHeight="1"/>
    <row r="267" spans="1:4" ht="12.75" customHeight="1"/>
    <row r="268" spans="1:4" ht="12.75" customHeight="1"/>
    <row r="269" spans="1:4" ht="12.75" customHeight="1"/>
    <row r="270" spans="1:4" ht="12.75" customHeight="1"/>
    <row r="271" spans="1:4" ht="12.75" customHeight="1"/>
    <row r="272" spans="1:4" ht="12.75" customHeight="1"/>
    <row r="273" spans="1:1" ht="12.75" customHeight="1"/>
    <row r="274" spans="1:1" ht="12.75" customHeight="1"/>
    <row r="275" spans="1:1" ht="12.75" customHeight="1"/>
    <row r="276" spans="1:1" ht="12.75" customHeight="1"/>
    <row r="277" spans="1:1" ht="12.75" customHeight="1">
      <c r="A277" s="1" t="s">
        <v>13</v>
      </c>
    </row>
    <row r="278" spans="1:1" ht="12.75" customHeight="1"/>
    <row r="279" spans="1:1" ht="12.75" customHeight="1"/>
    <row r="280" spans="1:1" ht="12.75" customHeight="1"/>
    <row r="281" spans="1:1" ht="12.75" customHeight="1"/>
    <row r="282" spans="1:1" ht="12.75" customHeight="1"/>
    <row r="283" spans="1:1" ht="12.75" customHeight="1"/>
    <row r="284" spans="1:1" ht="12.75" customHeight="1"/>
    <row r="285" spans="1:1" ht="12.75" customHeight="1"/>
    <row r="286" spans="1:1" ht="12.75" customHeight="1"/>
    <row r="287" spans="1:1" ht="12.75" customHeight="1"/>
    <row r="288" spans="1:1" ht="12.75" customHeight="1"/>
    <row r="289" spans="14:14" ht="12.75" customHeight="1">
      <c r="N289" t="s">
        <v>14</v>
      </c>
    </row>
    <row r="290" spans="14:14" ht="12.75" customHeight="1"/>
    <row r="291" spans="14:14" ht="12.75" customHeight="1"/>
    <row r="292" spans="14:14" ht="12.75" customHeight="1"/>
    <row r="293" spans="14:14" ht="12.75" customHeight="1"/>
    <row r="294" spans="14:14" ht="12.75" customHeight="1"/>
    <row r="295" spans="14:14" ht="12.75" customHeight="1"/>
    <row r="296" spans="14:14" ht="12.75" customHeight="1"/>
    <row r="297" spans="14:14" ht="12.75" customHeight="1"/>
    <row r="298" spans="14:14" ht="12.75" customHeight="1"/>
    <row r="299" spans="14:14" ht="12.75" customHeight="1"/>
    <row r="300" spans="14:14" ht="12.75" customHeight="1"/>
    <row r="301" spans="14:14" ht="12.75" customHeight="1"/>
    <row r="302" spans="14:14" ht="12.75" customHeight="1"/>
    <row r="303" spans="14:14" ht="12.75" customHeight="1"/>
    <row r="304" spans="14:1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</sheetData>
  <mergeCells count="2">
    <mergeCell ref="A199:E199"/>
    <mergeCell ref="A200:J200"/>
  </mergeCells>
  <phoneticPr fontId="0" type="noConversion"/>
  <printOptions horizontalCentered="1"/>
  <pageMargins left="0.39370078740157483" right="0.39370078740157483" top="1.21" bottom="0.54" header="0.38" footer="0.31496062992125984"/>
  <pageSetup paperSize="9" orientation="portrait" horizontalDpi="360" verticalDpi="360"/>
  <headerFooter>
    <oddHeader>&amp;L&amp;"Arial,Gras"&amp;14ADAV&amp;"Arial,Normal"&amp;10_x000D_23 rue Gosselet_x000D_59000 LILLE&amp;C&amp;"Arial,Gras"&amp;12_x000D__x000D_Trafic cycliste entre 17 et 19 heures -Heure de Pointe du Soir (HPS)_x000D_(en nombre de personnes en moyenne horaire)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graph aménagements sans jsv</vt:lpstr>
      <vt:lpstr>'graph aménagements sans jsv'!Zone_d_impression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Comptages de cyclistes juin-septembre 1999</dc:title>
  <dc:subject>comptage à l'angle du bd de la Liberté et de la rue Nationale de 17 à 19 heures</dc:subject>
  <dc:creator>Philippe TOSTAIN</dc:creator>
  <cp:lastModifiedBy>Microsoft Office User</cp:lastModifiedBy>
  <cp:lastPrinted>2011-09-26T10:16:17Z</cp:lastPrinted>
  <dcterms:created xsi:type="dcterms:W3CDTF">2000-07-31T11:16:58Z</dcterms:created>
  <dcterms:modified xsi:type="dcterms:W3CDTF">2019-01-10T10:11:11Z</dcterms:modified>
</cp:coreProperties>
</file>